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9" sheetId="1" r:id="rId1"/>
    <sheet name="р.подр.ц.ст прил11" sheetId="2" r:id="rId2"/>
    <sheet name="вед.прил13" sheetId="3" r:id="rId3"/>
  </sheets>
  <definedNames>
    <definedName name="_xlnm.Print_Area" localSheetId="2">'вед.прил13'!$A$1:$O$1116</definedName>
    <definedName name="_xlnm.Print_Area" localSheetId="1">'р.подр.ц.ст прил11'!$B$1:$J$1019</definedName>
  </definedNames>
  <calcPr fullCalcOnLoad="1"/>
</workbook>
</file>

<file path=xl/sharedStrings.xml><?xml version="1.0" encoding="utf-8"?>
<sst xmlns="http://schemas.openxmlformats.org/spreadsheetml/2006/main" count="10746" uniqueCount="584">
  <si>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</si>
  <si>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</si>
  <si>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</si>
  <si>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</si>
  <si>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</si>
  <si>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</si>
  <si>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</si>
  <si>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</si>
  <si>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</si>
  <si>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</si>
  <si>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</si>
  <si>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</si>
  <si>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</si>
  <si>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</si>
  <si>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</si>
  <si>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</si>
  <si>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</si>
  <si>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</si>
  <si>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</si>
  <si>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</si>
  <si>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</si>
  <si>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</si>
  <si>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</si>
  <si>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</si>
  <si>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</si>
  <si>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</si>
  <si>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</si>
  <si>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</si>
  <si>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</si>
  <si>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</si>
  <si>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</si>
  <si>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</si>
  <si>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</si>
  <si>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</si>
  <si>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</si>
  <si>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</si>
  <si>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</si>
  <si>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</si>
  <si>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</si>
  <si>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</si>
  <si>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</si>
  <si>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</si>
  <si>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</si>
  <si>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</si>
  <si>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</si>
  <si>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</si>
  <si>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</si>
  <si>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</si>
  <si>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</si>
  <si>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</si>
  <si>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</si>
  <si>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</si>
  <si>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</si>
  <si>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</si>
  <si>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</si>
  <si>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</si>
  <si>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</si>
  <si>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</si>
  <si>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</si>
  <si>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</si>
  <si>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</si>
  <si>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</si>
  <si>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</si>
  <si>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</si>
  <si>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</si>
  <si>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</si>
  <si>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</si>
  <si>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</si>
  <si>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</si>
  <si>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</si>
  <si>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</si>
  <si>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</si>
  <si>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</si>
  <si>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</si>
  <si>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</si>
  <si>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</si>
  <si>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</si>
  <si>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</si>
  <si>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</si>
  <si>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</si>
  <si>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</si>
  <si>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</si>
  <si>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</si>
  <si>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</si>
  <si>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</si>
  <si>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</si>
  <si>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</si>
  <si>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</si>
  <si>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</si>
  <si>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</si>
  <si>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</si>
  <si>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</si>
  <si>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</si>
  <si>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</si>
  <si>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</si>
  <si>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</si>
  <si>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</si>
  <si>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</si>
  <si>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</si>
  <si>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</si>
  <si>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</si>
  <si>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</si>
  <si>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</si>
  <si>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</si>
  <si>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</si>
  <si>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</si>
  <si>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</si>
  <si>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</si>
  <si>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</si>
  <si>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</si>
  <si>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</si>
  <si>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</si>
  <si>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</si>
  <si>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</si>
  <si>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</si>
  <si>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</si>
  <si>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</si>
  <si>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</si>
  <si>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</si>
  <si>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</si>
  <si>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</si>
  <si>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</si>
  <si>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</si>
  <si>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</si>
  <si>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</si>
  <si>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</si>
  <si>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</si>
  <si>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</si>
  <si>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</si>
  <si>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</si>
  <si>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</si>
  <si>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</si>
  <si>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</si>
  <si>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</si>
  <si>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</si>
  <si>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</si>
  <si>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</si>
  <si>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</si>
  <si>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</si>
  <si>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</si>
  <si>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</si>
  <si>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</si>
  <si>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</si>
  <si>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</si>
  <si>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</si>
  <si>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</si>
  <si>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</si>
  <si>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</si>
  <si>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</si>
  <si>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</si>
  <si>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</si>
  <si>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</si>
  <si>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</si>
  <si>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</si>
  <si>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</si>
  <si>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</si>
  <si>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</si>
  <si>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</si>
  <si>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</si>
  <si>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</si>
  <si>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</si>
  <si>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</si>
  <si>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</si>
  <si>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</si>
  <si>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</si>
  <si>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</si>
  <si>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</si>
  <si>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</si>
  <si>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</si>
  <si>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</si>
  <si>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</si>
  <si>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</si>
  <si>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</si>
  <si>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</si>
  <si>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</si>
  <si>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</si>
  <si>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</si>
  <si>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</si>
  <si>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</si>
  <si>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</si>
  <si>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</si>
  <si>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</si>
  <si>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</si>
  <si>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</si>
  <si>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</si>
  <si>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</si>
  <si>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</si>
  <si>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</si>
  <si>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</si>
  <si>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</si>
  <si>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</si>
  <si>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</si>
  <si>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</si>
  <si>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</si>
  <si>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</si>
  <si>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</si>
  <si>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</si>
  <si>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</si>
  <si>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</si>
  <si>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</si>
  <si>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</si>
  <si>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</si>
  <si>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</si>
  <si>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</si>
  <si>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</si>
  <si>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</si>
  <si>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</si>
  <si>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</si>
  <si>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</si>
  <si>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</si>
  <si>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</si>
  <si>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</si>
  <si>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</si>
  <si>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</si>
  <si>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</si>
  <si>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</si>
  <si>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</si>
  <si>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</si>
  <si>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</si>
  <si>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</si>
  <si>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</si>
  <si>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</si>
  <si>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</si>
  <si>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</si>
  <si>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</si>
  <si>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</si>
  <si>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</si>
  <si>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</si>
  <si>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</si>
  <si>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</si>
  <si>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</si>
  <si>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</si>
  <si>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</si>
  <si>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</si>
  <si>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</si>
  <si>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</si>
  <si>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</si>
  <si>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</si>
  <si>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</si>
  <si>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</si>
  <si>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</si>
  <si>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</si>
  <si>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</si>
  <si>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</si>
  <si>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</si>
  <si>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</si>
  <si>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</si>
  <si>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</si>
  <si>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</si>
  <si>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</si>
  <si>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</si>
  <si>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</si>
  <si>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</si>
  <si>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</si>
  <si>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</si>
  <si>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</si>
  <si>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</si>
  <si>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</si>
  <si>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</si>
  <si>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</si>
  <si>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</si>
  <si>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</si>
  <si>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</si>
  <si>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</si>
  <si>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</si>
  <si>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</si>
  <si>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</si>
  <si>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</si>
  <si>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</si>
  <si>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</si>
  <si>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</si>
  <si>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</si>
  <si>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</si>
  <si>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</si>
  <si>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</si>
  <si>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</si>
  <si>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</si>
  <si>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</si>
  <si>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</si>
  <si>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</si>
  <si>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</si>
  <si>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</si>
  <si>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</si>
  <si>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</si>
  <si>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</si>
  <si>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</si>
  <si>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</si>
  <si>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</si>
  <si>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</si>
  <si>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</si>
  <si>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</si>
  <si>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</si>
  <si>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</si>
  <si>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</si>
  <si>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</si>
  <si>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</si>
  <si>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</si>
  <si>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</si>
  <si>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</si>
  <si>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</si>
  <si>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</si>
  <si>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</si>
  <si>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</si>
  <si>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</si>
  <si>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</si>
  <si>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</si>
  <si>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</si>
  <si>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</si>
  <si>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</si>
  <si>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</si>
  <si>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</si>
  <si>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</si>
  <si>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</si>
  <si>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</si>
  <si>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</si>
  <si>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</si>
  <si>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</si>
  <si>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</si>
  <si>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</si>
  <si>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</si>
  <si>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</si>
  <si>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</si>
  <si>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</si>
  <si>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</si>
  <si>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</si>
  <si>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</si>
  <si>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</si>
  <si>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</si>
  <si>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</si>
  <si>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</si>
  <si>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</si>
  <si>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</si>
  <si>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</si>
  <si>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</si>
  <si>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</si>
  <si>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</si>
  <si>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</si>
  <si>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</si>
  <si>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</si>
  <si>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</si>
  <si>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</si>
  <si>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</si>
  <si>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</si>
  <si>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</si>
  <si>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</si>
  <si>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</si>
  <si>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</si>
  <si>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</si>
  <si>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</si>
  <si>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</si>
  <si>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</si>
  <si>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</si>
  <si>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</si>
  <si>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</si>
  <si>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</si>
  <si>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</si>
  <si>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</si>
  <si>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</si>
  <si>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</si>
  <si>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</si>
  <si>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</si>
  <si>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</si>
  <si>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</si>
  <si>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</si>
  <si>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</si>
  <si>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</si>
  <si>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</si>
  <si>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</si>
  <si>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</si>
  <si>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</si>
  <si>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</si>
  <si>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</si>
  <si>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</si>
  <si>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</si>
  <si>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</si>
  <si>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</si>
  <si>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</si>
  <si>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</si>
  <si>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</si>
  <si>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</si>
  <si>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</si>
  <si>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</si>
  <si>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</si>
  <si>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</si>
  <si>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</si>
  <si>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</si>
  <si>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</si>
  <si>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</si>
  <si>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</si>
  <si>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</si>
  <si>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</si>
  <si>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</si>
  <si>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</si>
  <si>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</si>
  <si>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</si>
  <si>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</si>
  <si>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</si>
  <si>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</si>
  <si>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</si>
  <si>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</si>
  <si>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</si>
  <si>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</si>
  <si>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</si>
  <si>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</si>
  <si>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</si>
  <si>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</si>
  <si>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</si>
  <si>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</si>
  <si>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</si>
  <si>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</si>
  <si>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</si>
  <si>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</si>
  <si>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</si>
  <si>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</si>
  <si>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</si>
  <si>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</si>
  <si>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</si>
  <si>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</si>
  <si>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</si>
  <si>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</si>
  <si>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</si>
  <si>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</si>
  <si>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</si>
  <si>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</si>
  <si>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</si>
  <si>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</si>
  <si>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</si>
  <si>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</si>
  <si>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</si>
  <si>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</si>
  <si>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</si>
  <si>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</si>
  <si>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</si>
  <si>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</si>
  <si>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</si>
  <si>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</si>
  <si>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</si>
  <si>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</si>
  <si>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</si>
  <si>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</si>
  <si>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</si>
  <si>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</si>
  <si>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</si>
  <si>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</si>
  <si>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</si>
  <si>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</si>
  <si>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</si>
  <si>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</si>
  <si>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</si>
  <si>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</si>
  <si>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</si>
  <si>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</si>
  <si>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</si>
  <si>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</si>
  <si>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51 1 05 72410</t>
  </si>
  <si>
    <t>61 0 F2 73180</t>
  </si>
  <si>
    <t xml:space="preserve">Распределение бюджетных ассигнований по разделам и подразделам  классификации расходов бюджета города Ливны на 2021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</si>
  <si>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2021 год</t>
  </si>
  <si>
    <t>Ведомственная структура расходов  бюджета города Ливны на 2021 год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</si>
  <si>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</si>
  <si>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</si>
  <si>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</si>
  <si>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</si>
  <si>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</si>
  <si>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</si>
  <si>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</si>
  <si>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</si>
  <si>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</si>
  <si>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</si>
  <si>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</si>
  <si>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>Специальные расходы</t>
  </si>
  <si>
    <t>880</t>
  </si>
  <si>
    <t>БП 0 00 77010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</si>
  <si>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</si>
  <si>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</si>
  <si>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</si>
  <si>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F3 00000</t>
  </si>
  <si>
    <t>68 0 F3 67483</t>
  </si>
  <si>
    <t>68 0 F3 67484</t>
  </si>
  <si>
    <t>68 0 F3 6748S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</si>
  <si>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</si>
  <si>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L3030</t>
  </si>
  <si>
    <t>88 0 00L3030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</si>
  <si>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</si>
  <si>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</si>
  <si>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</si>
  <si>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71 0 00 00000</t>
  </si>
  <si>
    <t>71 0 01 00000</t>
  </si>
  <si>
    <t>71 0 0177090</t>
  </si>
  <si>
    <t>Основное мероприятие "Строительство сетей газоснабжения на участке индивидуальной жилой застройки в районе ул. Южная в г. Ливны"</t>
  </si>
  <si>
    <t>69 0 04 00000</t>
  </si>
  <si>
    <t>69 0 04 77660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</si>
  <si>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</si>
  <si>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</si>
  <si>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</si>
  <si>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Муниципальная программа "Благоустройство города Ливны Орловской области на 2020-2025 годы"</t>
  </si>
  <si>
    <t xml:space="preserve">88 0 00 77740 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</si>
  <si>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</si>
  <si>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</si>
  <si>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</si>
  <si>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</si>
  <si>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</si>
  <si>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</si>
  <si>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R0820</t>
  </si>
  <si>
    <t>56 0 15 00000</t>
  </si>
  <si>
    <t>Основное мероприятие "Мероприятия по ремонту асфальтобетонного покрытия дворовых территорий"</t>
  </si>
  <si>
    <t>56 0 16 00000</t>
  </si>
  <si>
    <t>Основное мероприятие "Мероприятия по установке ограждений общественной территории по улице Орловская"</t>
  </si>
  <si>
    <t>56 0 17 00000</t>
  </si>
  <si>
    <t>56 0 15 77640</t>
  </si>
  <si>
    <t>56 0 16 77640</t>
  </si>
  <si>
    <t>56 0 17 77640</t>
  </si>
  <si>
    <t>Основное мероприятие "Мероприятия по демонтажу металлических и бетонных конструкций в "Парке Машиностроителей"</t>
  </si>
  <si>
    <t>53 1 A1 55190</t>
  </si>
  <si>
    <t>56 0 18 00000</t>
  </si>
  <si>
    <t>56 0 18 77640</t>
  </si>
  <si>
    <t>Основное мероприятие "Мероприятия по содержанию иных территорий"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</si>
  <si>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</si>
  <si>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54 3 03 00000</t>
  </si>
  <si>
    <t>54 3 03 77780</t>
  </si>
  <si>
    <t>Основное мероприятие "Ремонт трибун МАУ "ФОК"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</si>
  <si>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</si>
  <si>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Бюджет</t>
  </si>
  <si>
    <t>Бюджет с поправками</t>
  </si>
  <si>
    <t>88 0 00 53030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</si>
  <si>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</si>
  <si>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61 0 01 00000</t>
  </si>
  <si>
    <t>61 0 01 77720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</si>
  <si>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</si>
  <si>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</si>
  <si>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</si>
  <si>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</si>
  <si>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53 1 A1 0000</t>
  </si>
  <si>
    <t>Основное мероприятие "Реализация регионального проекта "Культурная среда" федерального проекта "Культурная среда" в рамках национального проекта "Культура"</t>
  </si>
  <si>
    <t>Государственная поддержка отрасли культуры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</si>
  <si>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</si>
  <si>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</si>
  <si>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</si>
  <si>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69 0 06 77660</t>
  </si>
  <si>
    <t>Основное мероприятие "Проведение работ по установлению зон охраны объектов культурного наследия для последующего формирования земельного участка под строительство многоквартирного дома средней этажности"</t>
  </si>
  <si>
    <t>69 0 06 0000</t>
  </si>
  <si>
    <t>88 0 00 77440</t>
  </si>
  <si>
    <t>Иные мероприятия в области жилищного хозяйства в рамках непрограммной части городского бюджета</t>
  </si>
  <si>
    <t>88 0 00 77450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</si>
  <si>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 хозяйственного ведения за муниципальными унитарными предприятиями города, в рамках непрограммной части городского бюджета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</si>
  <si>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хозяйственного ведения за муниципальными унитарными предприятиями города, в рамках непрограммной части городского бюджета</t>
  </si>
  <si>
    <t>54 4 00 00000</t>
  </si>
  <si>
    <t>54 4 01 00000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</si>
  <si>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</si>
  <si>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</si>
  <si>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54 4 01 77490</t>
  </si>
  <si>
    <t>53 6 01 71790</t>
  </si>
  <si>
    <t>88 0 00 77810</t>
  </si>
  <si>
    <t>Реализация проекта благоустройства общественной территории - парк "Машиностроителей" г.Ливны Орловской области -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</si>
  <si>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830</t>
  </si>
  <si>
    <t>Исполнение судебных актов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</si>
  <si>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</si>
  <si>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</si>
  <si>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№5-ФЗ "О ветеранах"в рамках непрограммной части городского бюджета</t>
  </si>
  <si>
    <t>88 0 00 51350</t>
  </si>
  <si>
    <t>51 1 07 77230</t>
  </si>
  <si>
    <t xml:space="preserve">Проведение Всероссийской переписи населения 2020 года в рамках непрограммной части городского бюджета </t>
  </si>
  <si>
    <t>88 0 00 54690</t>
  </si>
  <si>
    <t>54 3 03 70140</t>
  </si>
  <si>
    <t>360</t>
  </si>
  <si>
    <t>Иные выплаты населению</t>
  </si>
  <si>
    <t xml:space="preserve">Выполнение решений судебных органов в рамках непрограммной части городского бюджета </t>
  </si>
  <si>
    <t>88 0 00 77100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</si>
  <si>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</si>
  <si>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</si>
  <si>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</si>
  <si>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Основное мероприятие "Мероприятия по содержанию "Парка Машиностроителей"</t>
  </si>
  <si>
    <t>56 0 19 00000</t>
  </si>
  <si>
    <t>56 0 19 77640</t>
  </si>
  <si>
    <t>56 0 0477640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</si>
  <si>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</si>
  <si>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88 0 00 55490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</si>
  <si>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</si>
  <si>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88 0 00 77790</t>
  </si>
  <si>
    <t>Ремонт муниципального имущества в рамках непрограммной части городского бюджета</t>
  </si>
  <si>
    <t>88 0 00 77320</t>
  </si>
  <si>
    <t xml:space="preserve"> Приложение 4  к решению Ливенского городского Совета народных депутатов       от  28 октября 2021 г. №  2/006 - ГС  "Приложение 9  к решению Ливенского городского Совета народных депутатов        от 23 декабря 2020 г.  № 54/585 - ГС"</t>
  </si>
  <si>
    <t xml:space="preserve">Приложение 6 к решению Ливенского городского Совета народных депутатов от  28 октября 2021 г. №  2/006 -ГС  "Приложение 11 к решению Ливенского городского Совета народных депутатов от 23 декабря 2020 г. №54/585-ГС" </t>
  </si>
  <si>
    <t>Приложение 8  к решению Ливенского городского Совета народных депутатов                       от 28 октября  2021 г.                       №  2/006 -ГС "Приложение 13  к решению Ливенского городского Совета народных депутатов от 23 декабря 2020г. №54/585-ГС"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</si>
</sst>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76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176" fontId="8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176" fontId="8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/>
    </xf>
    <xf numFmtId="176" fontId="37" fillId="24" borderId="15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176" fontId="37" fillId="24" borderId="14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15" fillId="24" borderId="16" xfId="0" applyFont="1" applyFill="1" applyBorder="1" applyAlignment="1">
      <alignment/>
    </xf>
    <xf numFmtId="0" fontId="9" fillId="24" borderId="11" xfId="0" applyFont="1" applyFill="1" applyBorder="1" applyAlignment="1">
      <alignment horizontal="center" wrapText="1"/>
    </xf>
    <xf numFmtId="0" fontId="15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center"/>
    </xf>
    <xf numFmtId="0" fontId="8" fillId="24" borderId="11" xfId="0" applyNumberFormat="1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vertical="center" wrapText="1" shrinkToFit="1"/>
    </xf>
    <xf numFmtId="0" fontId="40" fillId="24" borderId="11" xfId="0" applyFont="1" applyFill="1" applyBorder="1" applyAlignment="1">
      <alignment vertical="center" wrapText="1"/>
    </xf>
    <xf numFmtId="0" fontId="4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41" fillId="24" borderId="0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8" fillId="24" borderId="13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49" fontId="37" fillId="24" borderId="13" xfId="0" applyNumberFormat="1" applyFont="1" applyFill="1" applyBorder="1" applyAlignment="1">
      <alignment horizontal="center" vertical="center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justify"/>
    </xf>
    <xf numFmtId="0" fontId="45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176" fontId="37" fillId="24" borderId="0" xfId="0" applyNumberFormat="1" applyFont="1" applyFill="1" applyBorder="1" applyAlignment="1">
      <alignment horizontal="center" vertical="center" wrapText="1"/>
    </xf>
    <xf numFmtId="176" fontId="36" fillId="24" borderId="0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76" fontId="39" fillId="24" borderId="11" xfId="0" applyNumberFormat="1" applyFont="1" applyFill="1" applyBorder="1" applyAlignment="1">
      <alignment horizontal="center" vertical="center" wrapText="1"/>
    </xf>
    <xf numFmtId="176" fontId="39" fillId="24" borderId="14" xfId="0" applyNumberFormat="1" applyFont="1" applyFill="1" applyBorder="1" applyAlignment="1">
      <alignment horizontal="center" vertical="center" wrapText="1"/>
    </xf>
    <xf numFmtId="176" fontId="37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176" fontId="37" fillId="0" borderId="13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76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6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left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justify"/>
    </xf>
    <xf numFmtId="176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5"/>
  <sheetViews>
    <sheetView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9.75390625" style="2" customWidth="1"/>
    <col min="4" max="4" width="8.75390625" style="2" customWidth="1"/>
    <col min="5" max="5" width="15.00390625" style="7" customWidth="1"/>
    <col min="6" max="6" width="11.75390625" style="1" customWidth="1"/>
    <col min="7" max="7" width="14.25390625" style="1" customWidth="1"/>
    <col min="8" max="16384" width="9.125" style="1" customWidth="1"/>
  </cols>
  <sheetData>
    <row r="1" spans="3:7" ht="112.5" customHeight="1">
      <c r="C1" s="104"/>
      <c r="D1" s="104"/>
      <c r="E1" s="185" t="s">
        <v>581</v>
      </c>
      <c r="F1" s="185"/>
      <c r="G1" s="185"/>
    </row>
    <row r="2" spans="2:7" ht="42" customHeight="1">
      <c r="B2" s="184" t="s">
        <v>456</v>
      </c>
      <c r="C2" s="184"/>
      <c r="D2" s="184"/>
      <c r="E2" s="184"/>
      <c r="F2" s="184"/>
      <c r="G2" s="184"/>
    </row>
    <row r="3" ht="15.75">
      <c r="G3" s="19" t="s">
        <v>228</v>
      </c>
    </row>
    <row r="4" spans="2:7" ht="49.5" customHeight="1">
      <c r="B4" s="98" t="s">
        <v>200</v>
      </c>
      <c r="C4" s="99" t="s">
        <v>357</v>
      </c>
      <c r="D4" s="99" t="s">
        <v>311</v>
      </c>
      <c r="E4" s="102" t="s">
        <v>522</v>
      </c>
      <c r="F4" s="103" t="s">
        <v>254</v>
      </c>
      <c r="G4" s="103" t="s">
        <v>523</v>
      </c>
    </row>
    <row r="5" spans="2:8" s="3" customFormat="1" ht="15.75">
      <c r="B5" s="9" t="s">
        <v>265</v>
      </c>
      <c r="C5" s="10" t="s">
        <v>215</v>
      </c>
      <c r="D5" s="10"/>
      <c r="E5" s="22">
        <f>SUM(E6:E13)</f>
        <v>60218.600000000006</v>
      </c>
      <c r="F5" s="22">
        <f>SUM(F6:F13)</f>
        <v>6200.3</v>
      </c>
      <c r="G5" s="22">
        <f>SUM(G6:G13)</f>
        <v>66418.9</v>
      </c>
      <c r="H5" s="178"/>
    </row>
    <row r="6" spans="2:8" ht="47.25">
      <c r="B6" s="18" t="s">
        <v>348</v>
      </c>
      <c r="C6" s="12" t="s">
        <v>215</v>
      </c>
      <c r="D6" s="12" t="s">
        <v>221</v>
      </c>
      <c r="E6" s="23">
        <f>'р.подр.ц.ст прил11'!H8</f>
        <v>1753</v>
      </c>
      <c r="F6" s="179">
        <f>'р.подр.ц.ст прил11'!I8</f>
        <v>399.7</v>
      </c>
      <c r="G6" s="179">
        <f>'р.подр.ц.ст прил11'!J8</f>
        <v>2152.7</v>
      </c>
      <c r="H6" s="180"/>
    </row>
    <row r="7" spans="2:8" ht="63">
      <c r="B7" s="18" t="s">
        <v>460</v>
      </c>
      <c r="C7" s="12" t="s">
        <v>215</v>
      </c>
      <c r="D7" s="12" t="s">
        <v>216</v>
      </c>
      <c r="E7" s="23">
        <f>'р.подр.ц.ст прил11'!H18</f>
        <v>3424.5</v>
      </c>
      <c r="F7" s="179">
        <f>'р.подр.ц.ст прил11'!I18</f>
        <v>513.7</v>
      </c>
      <c r="G7" s="179">
        <f>'р.подр.ц.ст прил11'!J18</f>
        <v>3938.2</v>
      </c>
      <c r="H7" s="180"/>
    </row>
    <row r="8" spans="2:8" ht="63">
      <c r="B8" s="21" t="s">
        <v>356</v>
      </c>
      <c r="C8" s="12" t="s">
        <v>215</v>
      </c>
      <c r="D8" s="12" t="s">
        <v>218</v>
      </c>
      <c r="E8" s="23">
        <f>'р.подр.ц.ст прил11'!H34</f>
        <v>29484.600000000002</v>
      </c>
      <c r="F8" s="179">
        <f>'р.подр.ц.ст прил11'!I34</f>
        <v>3266.4</v>
      </c>
      <c r="G8" s="179">
        <f>'р.подр.ц.ст прил11'!J34</f>
        <v>32751.000000000004</v>
      </c>
      <c r="H8" s="180"/>
    </row>
    <row r="9" spans="2:8" ht="15.75">
      <c r="B9" s="11" t="s">
        <v>335</v>
      </c>
      <c r="C9" s="12" t="s">
        <v>215</v>
      </c>
      <c r="D9" s="12" t="s">
        <v>220</v>
      </c>
      <c r="E9" s="23">
        <f>'р.подр.ц.ст прил11'!H59</f>
        <v>25.2</v>
      </c>
      <c r="F9" s="179">
        <f>'р.подр.ц.ст прил11'!I59</f>
        <v>0</v>
      </c>
      <c r="G9" s="179">
        <f>'р.подр.ц.ст прил11'!J59</f>
        <v>25.2</v>
      </c>
      <c r="H9" s="180"/>
    </row>
    <row r="10" spans="2:8" ht="47.25">
      <c r="B10" s="18" t="s">
        <v>341</v>
      </c>
      <c r="C10" s="12" t="s">
        <v>215</v>
      </c>
      <c r="D10" s="12" t="s">
        <v>223</v>
      </c>
      <c r="E10" s="23">
        <f>'р.подр.ц.ст прил11'!H65</f>
        <v>7832.1</v>
      </c>
      <c r="F10" s="179">
        <f>'р.подр.ц.ст прил11'!I65</f>
        <v>173.39999999999998</v>
      </c>
      <c r="G10" s="179">
        <f>'р.подр.ц.ст прил11'!J65</f>
        <v>8005.500000000001</v>
      </c>
      <c r="H10" s="180"/>
    </row>
    <row r="11" spans="2:8" ht="15.75">
      <c r="B11" s="33" t="s">
        <v>468</v>
      </c>
      <c r="C11" s="32" t="s">
        <v>215</v>
      </c>
      <c r="D11" s="32" t="s">
        <v>222</v>
      </c>
      <c r="E11" s="23">
        <f>'р.подр.ц.ст прил11'!H81</f>
        <v>2000</v>
      </c>
      <c r="F11" s="179">
        <f>'р.подр.ц.ст прил11'!I81</f>
        <v>0</v>
      </c>
      <c r="G11" s="179">
        <f>'р.подр.ц.ст прил11'!J81</f>
        <v>2000</v>
      </c>
      <c r="H11" s="180"/>
    </row>
    <row r="12" spans="2:8" ht="15.75">
      <c r="B12" s="11" t="s">
        <v>201</v>
      </c>
      <c r="C12" s="12" t="s">
        <v>215</v>
      </c>
      <c r="D12" s="12" t="s">
        <v>232</v>
      </c>
      <c r="E12" s="23">
        <f>'р.подр.ц.ст прил11'!H87</f>
        <v>61</v>
      </c>
      <c r="F12" s="179">
        <f>'р.подр.ц.ст прил11'!I87</f>
        <v>0</v>
      </c>
      <c r="G12" s="179">
        <f>'р.подр.ц.ст прил11'!J87</f>
        <v>61</v>
      </c>
      <c r="H12" s="180"/>
    </row>
    <row r="13" spans="2:8" ht="15.75">
      <c r="B13" s="11" t="s">
        <v>202</v>
      </c>
      <c r="C13" s="12" t="s">
        <v>215</v>
      </c>
      <c r="D13" s="12" t="s">
        <v>256</v>
      </c>
      <c r="E13" s="23">
        <f>'р.подр.ц.ст прил11'!H93</f>
        <v>15638.2</v>
      </c>
      <c r="F13" s="179">
        <f>'р.подр.ц.ст прил11'!I93</f>
        <v>1847.1000000000001</v>
      </c>
      <c r="G13" s="179">
        <f>'р.подр.ц.ст прил11'!J93</f>
        <v>17485.300000000003</v>
      </c>
      <c r="H13" s="180"/>
    </row>
    <row r="14" spans="2:142" s="3" customFormat="1" ht="15.75">
      <c r="B14" s="9" t="s">
        <v>203</v>
      </c>
      <c r="C14" s="10" t="s">
        <v>218</v>
      </c>
      <c r="D14" s="10"/>
      <c r="E14" s="22">
        <f>SUM(E15:E18)</f>
        <v>125465.59999999999</v>
      </c>
      <c r="F14" s="22">
        <f>SUM(F15:F18)</f>
        <v>90</v>
      </c>
      <c r="G14" s="22">
        <f>SUM(G15:G18)</f>
        <v>125555.59999999999</v>
      </c>
      <c r="H14" s="18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262</v>
      </c>
      <c r="C15" s="12" t="s">
        <v>218</v>
      </c>
      <c r="D15" s="12" t="s">
        <v>215</v>
      </c>
      <c r="E15" s="23">
        <f>'р.подр.ц.ст прил11'!H206</f>
        <v>150</v>
      </c>
      <c r="F15" s="179">
        <f>'р.подр.ц.ст прил11'!I206</f>
        <v>0</v>
      </c>
      <c r="G15" s="179">
        <f>'р.подр.ц.ст прил11'!J206</f>
        <v>150</v>
      </c>
      <c r="H15" s="18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294</v>
      </c>
      <c r="C16" s="12" t="s">
        <v>218</v>
      </c>
      <c r="D16" s="12" t="s">
        <v>219</v>
      </c>
      <c r="E16" s="23">
        <f>'р.подр.ц.ст прил11'!H214</f>
        <v>220</v>
      </c>
      <c r="F16" s="179">
        <f>'р.подр.ц.ст прил11'!I214</f>
        <v>0</v>
      </c>
      <c r="G16" s="179">
        <f>'р.подр.ц.ст прил11'!J214</f>
        <v>220</v>
      </c>
      <c r="H16" s="18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20" t="s">
        <v>346</v>
      </c>
      <c r="C17" s="12" t="s">
        <v>218</v>
      </c>
      <c r="D17" s="12" t="s">
        <v>217</v>
      </c>
      <c r="E17" s="23">
        <f>'р.подр.ц.ст прил11'!H220</f>
        <v>124695.59999999999</v>
      </c>
      <c r="F17" s="179">
        <f>'р.подр.ц.ст прил11'!I220</f>
        <v>80</v>
      </c>
      <c r="G17" s="179">
        <f>'р.подр.ц.ст прил11'!J220</f>
        <v>124775.59999999999</v>
      </c>
      <c r="H17" s="18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15.75">
      <c r="A18" s="5"/>
      <c r="B18" s="11" t="s">
        <v>233</v>
      </c>
      <c r="C18" s="12" t="s">
        <v>218</v>
      </c>
      <c r="D18" s="12" t="s">
        <v>230</v>
      </c>
      <c r="E18" s="23">
        <f>'р.подр.ц.ст прил11'!H284</f>
        <v>400</v>
      </c>
      <c r="F18" s="179">
        <f>'р.подр.ц.ст прил11'!I284</f>
        <v>10</v>
      </c>
      <c r="G18" s="179">
        <f>'р.подр.ц.ст прил11'!J284</f>
        <v>410</v>
      </c>
      <c r="H18" s="18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9" t="s">
        <v>204</v>
      </c>
      <c r="C19" s="10" t="s">
        <v>220</v>
      </c>
      <c r="D19" s="10"/>
      <c r="E19" s="22">
        <f>SUM(E20:E23)</f>
        <v>139377.8</v>
      </c>
      <c r="F19" s="22">
        <f>SUM(F20:F23)</f>
        <v>8339.9</v>
      </c>
      <c r="G19" s="22">
        <f>SUM(G20:G23)</f>
        <v>147717.7</v>
      </c>
      <c r="H19" s="18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11" t="s">
        <v>205</v>
      </c>
      <c r="C20" s="12" t="s">
        <v>220</v>
      </c>
      <c r="D20" s="12" t="s">
        <v>215</v>
      </c>
      <c r="E20" s="23">
        <f>'р.подр.ц.ст прил11'!H304</f>
        <v>12038.7</v>
      </c>
      <c r="F20" s="179">
        <f>'р.подр.ц.ст прил11'!I304</f>
        <v>135</v>
      </c>
      <c r="G20" s="179">
        <f>'р.подр.ц.ст прил11'!J304</f>
        <v>12173.7</v>
      </c>
      <c r="H20" s="18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11" t="s">
        <v>206</v>
      </c>
      <c r="C21" s="12" t="s">
        <v>220</v>
      </c>
      <c r="D21" s="12" t="s">
        <v>221</v>
      </c>
      <c r="E21" s="23">
        <f>'р.подр.ц.ст прил11'!H337</f>
        <v>3389</v>
      </c>
      <c r="F21" s="179">
        <f>'р.подр.ц.ст прил11'!I337</f>
        <v>3192</v>
      </c>
      <c r="G21" s="179">
        <f>'р.подр.ц.ст прил11'!J337</f>
        <v>6581</v>
      </c>
      <c r="H21" s="18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231</v>
      </c>
      <c r="C22" s="12" t="s">
        <v>220</v>
      </c>
      <c r="D22" s="12" t="s">
        <v>216</v>
      </c>
      <c r="E22" s="23">
        <f>'р.подр.ц.ст прил11'!H373</f>
        <v>47801.5</v>
      </c>
      <c r="F22" s="179">
        <f>'р.подр.ц.ст прил11'!I373</f>
        <v>4391</v>
      </c>
      <c r="G22" s="179">
        <f>'р.подр.ц.ст прил11'!J373</f>
        <v>52192.5</v>
      </c>
      <c r="H22" s="18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18" t="s">
        <v>323</v>
      </c>
      <c r="C23" s="12" t="s">
        <v>220</v>
      </c>
      <c r="D23" s="12" t="s">
        <v>220</v>
      </c>
      <c r="E23" s="23">
        <f>'р.подр.ц.ст прил11'!H494</f>
        <v>76148.6</v>
      </c>
      <c r="F23" s="179">
        <f>'р.подр.ц.ст прил11'!I494</f>
        <v>621.9</v>
      </c>
      <c r="G23" s="179">
        <f>'р.подр.ц.ст прил11'!J494</f>
        <v>76770.5</v>
      </c>
      <c r="H23" s="18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8" s="3" customFormat="1" ht="15.75">
      <c r="B24" s="9" t="s">
        <v>207</v>
      </c>
      <c r="C24" s="10" t="s">
        <v>222</v>
      </c>
      <c r="D24" s="10"/>
      <c r="E24" s="22">
        <f>SUM(E25:E29)</f>
        <v>622162.3</v>
      </c>
      <c r="F24" s="22">
        <f>SUM(F25:F29)</f>
        <v>32949.8</v>
      </c>
      <c r="G24" s="22">
        <f>SUM(G25:G29)</f>
        <v>655112.1</v>
      </c>
      <c r="H24" s="178"/>
    </row>
    <row r="25" spans="2:8" ht="15.75">
      <c r="B25" s="11" t="s">
        <v>208</v>
      </c>
      <c r="C25" s="12" t="s">
        <v>222</v>
      </c>
      <c r="D25" s="12" t="s">
        <v>215</v>
      </c>
      <c r="E25" s="23">
        <f>'р.подр.ц.ст прил11'!H519</f>
        <v>247096.19999999998</v>
      </c>
      <c r="F25" s="179">
        <f>'р.подр.ц.ст прил11'!I519</f>
        <v>17639.600000000002</v>
      </c>
      <c r="G25" s="179">
        <f>'р.подр.ц.ст прил11'!J519</f>
        <v>264735.8</v>
      </c>
      <c r="H25" s="180"/>
    </row>
    <row r="26" spans="2:8" ht="15.75">
      <c r="B26" s="11" t="s">
        <v>209</v>
      </c>
      <c r="C26" s="12" t="s">
        <v>222</v>
      </c>
      <c r="D26" s="12" t="s">
        <v>221</v>
      </c>
      <c r="E26" s="23">
        <f>'р.подр.ц.ст прил11'!H551</f>
        <v>301869.80000000005</v>
      </c>
      <c r="F26" s="179">
        <f>'р.подр.ц.ст прил11'!I551</f>
        <v>12884.3</v>
      </c>
      <c r="G26" s="179">
        <f>'р.подр.ц.ст прил11'!J551</f>
        <v>314754.1</v>
      </c>
      <c r="H26" s="180"/>
    </row>
    <row r="27" spans="2:8" ht="15.75">
      <c r="B27" s="11" t="s">
        <v>333</v>
      </c>
      <c r="C27" s="12" t="s">
        <v>222</v>
      </c>
      <c r="D27" s="12" t="s">
        <v>216</v>
      </c>
      <c r="E27" s="23">
        <f>'р.подр.ц.ст прил11'!H638</f>
        <v>47062.8</v>
      </c>
      <c r="F27" s="179">
        <f>'р.подр.ц.ст прил11'!I638</f>
        <v>1300</v>
      </c>
      <c r="G27" s="179">
        <f>'р.подр.ц.ст прил11'!J638</f>
        <v>48362.8</v>
      </c>
      <c r="H27" s="180"/>
    </row>
    <row r="28" spans="2:8" ht="15.75">
      <c r="B28" s="11" t="s">
        <v>342</v>
      </c>
      <c r="C28" s="12" t="s">
        <v>222</v>
      </c>
      <c r="D28" s="12" t="s">
        <v>222</v>
      </c>
      <c r="E28" s="23">
        <f>'р.подр.ц.ст прил11'!H684</f>
        <v>1380</v>
      </c>
      <c r="F28" s="179">
        <f>'р.подр.ц.ст прил11'!I684</f>
        <v>0</v>
      </c>
      <c r="G28" s="179">
        <f>'р.подр.ц.ст прил11'!J684</f>
        <v>1380</v>
      </c>
      <c r="H28" s="180"/>
    </row>
    <row r="29" spans="2:8" ht="15.75">
      <c r="B29" s="11" t="s">
        <v>210</v>
      </c>
      <c r="C29" s="12" t="s">
        <v>222</v>
      </c>
      <c r="D29" s="12" t="s">
        <v>217</v>
      </c>
      <c r="E29" s="23">
        <f>'р.подр.ц.ст прил11'!H711</f>
        <v>24753.5</v>
      </c>
      <c r="F29" s="179">
        <f>'р.подр.ц.ст прил11'!I711</f>
        <v>1125.9</v>
      </c>
      <c r="G29" s="179">
        <f>'р.подр.ц.ст прил11'!J711</f>
        <v>25879.4</v>
      </c>
      <c r="H29" s="180"/>
    </row>
    <row r="30" spans="2:8" s="3" customFormat="1" ht="15.75">
      <c r="B30" s="9" t="s">
        <v>434</v>
      </c>
      <c r="C30" s="10" t="s">
        <v>219</v>
      </c>
      <c r="D30" s="10"/>
      <c r="E30" s="22">
        <f>SUM(E31:E32)</f>
        <v>32369.1</v>
      </c>
      <c r="F30" s="22">
        <f>SUM(F31:F32)</f>
        <v>2974.4</v>
      </c>
      <c r="G30" s="22">
        <f>SUM(G31:G32)</f>
        <v>35343.5</v>
      </c>
      <c r="H30" s="178"/>
    </row>
    <row r="31" spans="2:8" ht="15.75">
      <c r="B31" s="11" t="s">
        <v>211</v>
      </c>
      <c r="C31" s="12" t="s">
        <v>219</v>
      </c>
      <c r="D31" s="12" t="s">
        <v>215</v>
      </c>
      <c r="E31" s="23">
        <f>'р.подр.ц.ст прил11'!H777</f>
        <v>24428.6</v>
      </c>
      <c r="F31" s="179">
        <f>'р.подр.ц.ст прил11'!I777</f>
        <v>2275</v>
      </c>
      <c r="G31" s="179">
        <f>'р.подр.ц.ст прил11'!J777</f>
        <v>26703.6</v>
      </c>
      <c r="H31" s="180"/>
    </row>
    <row r="32" spans="2:8" ht="15.75">
      <c r="B32" s="11" t="s">
        <v>354</v>
      </c>
      <c r="C32" s="12" t="s">
        <v>219</v>
      </c>
      <c r="D32" s="12" t="s">
        <v>218</v>
      </c>
      <c r="E32" s="23">
        <f>'р.подр.ц.ст прил11'!H832</f>
        <v>7940.5</v>
      </c>
      <c r="F32" s="179">
        <f>'р.подр.ц.ст прил11'!I832</f>
        <v>699.4</v>
      </c>
      <c r="G32" s="179">
        <f>'р.подр.ц.ст прил11'!J832</f>
        <v>8639.9</v>
      </c>
      <c r="H32" s="180"/>
    </row>
    <row r="33" spans="2:8" s="3" customFormat="1" ht="15.75">
      <c r="B33" s="9" t="s">
        <v>212</v>
      </c>
      <c r="C33" s="10">
        <v>10</v>
      </c>
      <c r="D33" s="10"/>
      <c r="E33" s="22">
        <f>SUM(E34:E37)</f>
        <v>37766.600000000006</v>
      </c>
      <c r="F33" s="22">
        <f>SUM(F34:F37)</f>
        <v>1316.1000000000004</v>
      </c>
      <c r="G33" s="22">
        <f>SUM(G34:G37)</f>
        <v>39082.700000000004</v>
      </c>
      <c r="H33" s="178"/>
    </row>
    <row r="34" spans="2:8" ht="15.75">
      <c r="B34" s="11" t="s">
        <v>213</v>
      </c>
      <c r="C34" s="12">
        <v>10</v>
      </c>
      <c r="D34" s="12" t="s">
        <v>215</v>
      </c>
      <c r="E34" s="23">
        <f>'р.подр.ц.ст прил11'!H855</f>
        <v>5383.1</v>
      </c>
      <c r="F34" s="179">
        <f>'р.подр.ц.ст прил11'!I855</f>
        <v>-260.4</v>
      </c>
      <c r="G34" s="179">
        <f>'р.подр.ц.ст прил11'!J855</f>
        <v>5122.700000000001</v>
      </c>
      <c r="H34" s="180"/>
    </row>
    <row r="35" spans="2:8" ht="15.75">
      <c r="B35" s="11" t="s">
        <v>227</v>
      </c>
      <c r="C35" s="12">
        <v>10</v>
      </c>
      <c r="D35" s="12" t="s">
        <v>216</v>
      </c>
      <c r="E35" s="23">
        <f>'р.подр.ц.ст прил11'!H863</f>
        <v>2072.5</v>
      </c>
      <c r="F35" s="179">
        <f>'р.подр.ц.ст прил11'!I863</f>
        <v>164.5</v>
      </c>
      <c r="G35" s="179">
        <f>'р.подр.ц.ст прил11'!J863</f>
        <v>2237</v>
      </c>
      <c r="H35" s="180"/>
    </row>
    <row r="36" spans="2:8" ht="15.75">
      <c r="B36" s="11" t="s">
        <v>263</v>
      </c>
      <c r="C36" s="12">
        <v>10</v>
      </c>
      <c r="D36" s="12" t="s">
        <v>218</v>
      </c>
      <c r="E36" s="23">
        <f>'р.подр.ц.ст прил11'!H885</f>
        <v>27465.100000000002</v>
      </c>
      <c r="F36" s="179">
        <f>'р.подр.ц.ст прил11'!I885</f>
        <v>1412.0000000000002</v>
      </c>
      <c r="G36" s="179">
        <f>'р.подр.ц.ст прил11'!J885</f>
        <v>28877.100000000002</v>
      </c>
      <c r="H36" s="180"/>
    </row>
    <row r="37" spans="2:8" ht="15.75">
      <c r="B37" s="11" t="s">
        <v>214</v>
      </c>
      <c r="C37" s="12">
        <v>10</v>
      </c>
      <c r="D37" s="12" t="s">
        <v>223</v>
      </c>
      <c r="E37" s="23">
        <f>'р.подр.ц.ст прил11'!H939</f>
        <v>2845.9</v>
      </c>
      <c r="F37" s="179">
        <f>'р.подр.ц.ст прил11'!I939</f>
        <v>0</v>
      </c>
      <c r="G37" s="179">
        <f>'р.подр.ц.ст прил11'!J939</f>
        <v>2845.9</v>
      </c>
      <c r="H37" s="180"/>
    </row>
    <row r="38" spans="2:8" ht="15.75">
      <c r="B38" s="9" t="s">
        <v>244</v>
      </c>
      <c r="C38" s="10" t="s">
        <v>232</v>
      </c>
      <c r="D38" s="10"/>
      <c r="E38" s="22">
        <f>E39</f>
        <v>31354.1</v>
      </c>
      <c r="F38" s="22">
        <f>F39</f>
        <v>1141.5</v>
      </c>
      <c r="G38" s="22">
        <f>G39</f>
        <v>32495.6</v>
      </c>
      <c r="H38" s="180"/>
    </row>
    <row r="39" spans="2:8" ht="15.75">
      <c r="B39" s="11" t="s">
        <v>257</v>
      </c>
      <c r="C39" s="12" t="s">
        <v>232</v>
      </c>
      <c r="D39" s="12" t="s">
        <v>221</v>
      </c>
      <c r="E39" s="23">
        <f>'р.подр.ц.ст прил11'!H951</f>
        <v>31354.1</v>
      </c>
      <c r="F39" s="179">
        <f>'р.подр.ц.ст прил11'!I951</f>
        <v>1141.5</v>
      </c>
      <c r="G39" s="179">
        <f>'р.подр.ц.ст прил11'!J951</f>
        <v>32495.6</v>
      </c>
      <c r="H39" s="180"/>
    </row>
    <row r="40" spans="2:8" ht="31.5">
      <c r="B40" s="30" t="s">
        <v>461</v>
      </c>
      <c r="C40" s="16" t="s">
        <v>256</v>
      </c>
      <c r="D40" s="16"/>
      <c r="E40" s="24">
        <f>E41</f>
        <v>3417.8</v>
      </c>
      <c r="F40" s="24">
        <f>F41</f>
        <v>-450</v>
      </c>
      <c r="G40" s="24">
        <f>G41</f>
        <v>2967.8</v>
      </c>
      <c r="H40" s="180"/>
    </row>
    <row r="41" spans="2:11" ht="31.5">
      <c r="B41" s="31" t="s">
        <v>462</v>
      </c>
      <c r="C41" s="17" t="s">
        <v>256</v>
      </c>
      <c r="D41" s="17" t="s">
        <v>215</v>
      </c>
      <c r="E41" s="25">
        <f>'р.подр.ц.ст прил11'!H1010</f>
        <v>3417.8</v>
      </c>
      <c r="F41" s="179">
        <f>'р.подр.ц.ст прил11'!I1010</f>
        <v>-450</v>
      </c>
      <c r="G41" s="179">
        <f>'р.подр.ц.ст прил11'!J1010</f>
        <v>2967.8</v>
      </c>
      <c r="H41" s="180"/>
      <c r="K41" s="3"/>
    </row>
    <row r="42" spans="2:8" s="3" customFormat="1" ht="15.75">
      <c r="B42" s="8" t="s">
        <v>304</v>
      </c>
      <c r="C42" s="10"/>
      <c r="D42" s="10"/>
      <c r="E42" s="22">
        <f>E38+E33+E30+E24+E19+E14+E5+E40</f>
        <v>1052131.9000000001</v>
      </c>
      <c r="F42" s="22">
        <f>F38+F33+F30+F24+F19+F14+F5+F40</f>
        <v>52562.00000000001</v>
      </c>
      <c r="G42" s="22">
        <f>G38+G33+G30+G24+G19+G14+G5+G40</f>
        <v>1104693.9000000001</v>
      </c>
      <c r="H42" s="178"/>
    </row>
    <row r="43" spans="2:5" s="3" customFormat="1" ht="15.75">
      <c r="B43" s="13"/>
      <c r="C43" s="14"/>
      <c r="D43" s="14"/>
      <c r="E43" s="15"/>
    </row>
    <row r="44" spans="2:5" s="3" customFormat="1" ht="15.75">
      <c r="B44" s="183"/>
      <c r="C44" s="183"/>
      <c r="D44" s="183"/>
      <c r="E44" s="183"/>
    </row>
    <row r="45" spans="2:5" ht="15">
      <c r="B45" s="183"/>
      <c r="C45" s="183"/>
      <c r="D45" s="183"/>
      <c r="E45" s="183"/>
    </row>
  </sheetData>
  <sheetProtection/>
  <mergeCells count="3">
    <mergeCell ref="B44:E45"/>
    <mergeCell ref="B2:G2"/>
    <mergeCell ref="E1:G1"/>
  </mergeCells>
  <printOptions/>
  <pageMargins left="0.984251968503937" right="0.5905511811023623" top="0.48" bottom="0.7874015748031497" header="0" footer="0"/>
  <pageSetup fitToHeight="1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03"/>
  <sheetViews>
    <sheetView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76" hidden="1" customWidth="1"/>
    <col min="2" max="2" width="41.75390625" style="93" customWidth="1"/>
    <col min="3" max="3" width="4.125" style="96" customWidth="1"/>
    <col min="4" max="4" width="4.375" style="96" customWidth="1"/>
    <col min="5" max="5" width="14.25390625" style="93" customWidth="1"/>
    <col min="6" max="6" width="5.00390625" style="93" customWidth="1"/>
    <col min="7" max="7" width="4.375" style="93" customWidth="1"/>
    <col min="8" max="8" width="11.75390625" style="97" customWidth="1"/>
    <col min="9" max="9" width="10.625" style="76" customWidth="1"/>
    <col min="10" max="10" width="12.375" style="76" customWidth="1"/>
    <col min="11" max="16384" width="9.125" style="76" customWidth="1"/>
  </cols>
  <sheetData>
    <row r="1" spans="2:10" ht="128.25" customHeight="1">
      <c r="B1" s="191"/>
      <c r="C1" s="191"/>
      <c r="D1" s="191"/>
      <c r="E1" s="105"/>
      <c r="F1" s="105"/>
      <c r="G1" s="105"/>
      <c r="H1" s="187" t="s">
        <v>582</v>
      </c>
      <c r="I1" s="187"/>
      <c r="J1" s="187"/>
    </row>
    <row r="2" spans="2:10" s="77" customFormat="1" ht="81.75" customHeight="1">
      <c r="B2" s="186" t="s">
        <v>457</v>
      </c>
      <c r="C2" s="186"/>
      <c r="D2" s="186"/>
      <c r="E2" s="186"/>
      <c r="F2" s="186"/>
      <c r="G2" s="186"/>
      <c r="H2" s="186"/>
      <c r="I2" s="186"/>
      <c r="J2" s="186"/>
    </row>
    <row r="3" spans="2:10" s="77" customFormat="1" ht="15">
      <c r="B3" s="78"/>
      <c r="C3" s="79"/>
      <c r="D3" s="79"/>
      <c r="E3" s="79"/>
      <c r="F3" s="79"/>
      <c r="G3" s="79"/>
      <c r="J3" s="80" t="s">
        <v>228</v>
      </c>
    </row>
    <row r="4" spans="2:10" ht="27.75" customHeight="1">
      <c r="B4" s="100" t="s">
        <v>200</v>
      </c>
      <c r="C4" s="100" t="s">
        <v>224</v>
      </c>
      <c r="D4" s="100" t="s">
        <v>225</v>
      </c>
      <c r="E4" s="100" t="s">
        <v>312</v>
      </c>
      <c r="F4" s="100" t="s">
        <v>226</v>
      </c>
      <c r="G4" s="100" t="s">
        <v>246</v>
      </c>
      <c r="H4" s="101" t="s">
        <v>522</v>
      </c>
      <c r="I4" s="106" t="s">
        <v>254</v>
      </c>
      <c r="J4" s="106" t="s">
        <v>523</v>
      </c>
    </row>
    <row r="5" spans="2:10" s="81" customFormat="1" ht="14.25">
      <c r="B5" s="120" t="s">
        <v>265</v>
      </c>
      <c r="C5" s="47" t="s">
        <v>215</v>
      </c>
      <c r="D5" s="47"/>
      <c r="E5" s="47"/>
      <c r="F5" s="47"/>
      <c r="G5" s="47"/>
      <c r="H5" s="101">
        <f>H8+H18+H34+H59+H65+H87+H93+H81</f>
        <v>60218.600000000006</v>
      </c>
      <c r="I5" s="171">
        <f>I8+I18+I34+I59+I65+I87+I93+I81</f>
        <v>6200.3</v>
      </c>
      <c r="J5" s="171">
        <f>J8+J18+J34+J59+J65+J87+J93+J81</f>
        <v>66418.9</v>
      </c>
    </row>
    <row r="6" spans="2:10" s="81" customFormat="1" ht="14.25">
      <c r="B6" s="120" t="s">
        <v>260</v>
      </c>
      <c r="C6" s="47" t="s">
        <v>215</v>
      </c>
      <c r="D6" s="47"/>
      <c r="E6" s="47"/>
      <c r="F6" s="47"/>
      <c r="G6" s="47" t="s">
        <v>248</v>
      </c>
      <c r="H6" s="101">
        <f>H17+H23+H26+H29+H40+H43+H74+H77+H92+H131+H134+H138+H143+H147+H151+H157+H172+H178+H184+H190+H202+H52+H55+H58+H33+H167+H86+H80+H154+H196+H141+H161</f>
        <v>57780.8</v>
      </c>
      <c r="I6" s="171">
        <f>I17+I23+I26+I29+I40+I43+I74+I77+I92+I131+I134+I138+I143+I147+I151+I157+I172+I178+I184+I190+I202+I52+I55+I58+I33+I167+I86+I80+I154+I196+I141+I161</f>
        <v>5481.7</v>
      </c>
      <c r="J6" s="171">
        <f>J17+J23+J26+J29+J40+J43+J74+J77+J92+J131+J134+J138+J143+J147+J151+J157+J172+J178+J184+J190+J202+J52+J55+J58+J33+J167+J86+J80+J154+J196+J141+J161</f>
        <v>63262.5</v>
      </c>
    </row>
    <row r="7" spans="2:10" s="81" customFormat="1" ht="14.25">
      <c r="B7" s="120" t="s">
        <v>261</v>
      </c>
      <c r="C7" s="47" t="s">
        <v>215</v>
      </c>
      <c r="D7" s="47"/>
      <c r="E7" s="47"/>
      <c r="F7" s="47"/>
      <c r="G7" s="47" t="s">
        <v>249</v>
      </c>
      <c r="H7" s="101">
        <f>H64+H106+H109+H113+H116+H120+H123+H127+H98+H102+H13+H48+H70</f>
        <v>2437.8</v>
      </c>
      <c r="I7" s="171">
        <f>I64+I106+I109+I113+I116+I120+I123+I127+I98+I102+I13+I48+I70</f>
        <v>718.5999999999999</v>
      </c>
      <c r="J7" s="171">
        <f>J64+J106+J109+J113+J116+J120+J123+J127+J98+J102+J13+J48+J70</f>
        <v>3156.4000000000005</v>
      </c>
    </row>
    <row r="8" spans="2:10" ht="57">
      <c r="B8" s="60" t="s">
        <v>348</v>
      </c>
      <c r="C8" s="47" t="s">
        <v>215</v>
      </c>
      <c r="D8" s="47" t="s">
        <v>221</v>
      </c>
      <c r="E8" s="47"/>
      <c r="F8" s="47"/>
      <c r="G8" s="47"/>
      <c r="H8" s="101">
        <f>H9</f>
        <v>1753</v>
      </c>
      <c r="I8" s="171">
        <f>I9</f>
        <v>399.7</v>
      </c>
      <c r="J8" s="171">
        <f>J9</f>
        <v>2152.7</v>
      </c>
    </row>
    <row r="9" spans="2:10" ht="15">
      <c r="B9" s="121" t="s">
        <v>190</v>
      </c>
      <c r="C9" s="26" t="s">
        <v>215</v>
      </c>
      <c r="D9" s="26" t="s">
        <v>221</v>
      </c>
      <c r="E9" s="26" t="s">
        <v>400</v>
      </c>
      <c r="F9" s="26"/>
      <c r="G9" s="26"/>
      <c r="H9" s="27">
        <f>H14+H10</f>
        <v>1753</v>
      </c>
      <c r="I9" s="160">
        <f>I14+I10</f>
        <v>399.7</v>
      </c>
      <c r="J9" s="160">
        <f>J14+J10</f>
        <v>2152.7</v>
      </c>
    </row>
    <row r="10" spans="2:10" ht="135">
      <c r="B10" s="131" t="s">
        <v>575</v>
      </c>
      <c r="C10" s="26" t="s">
        <v>215</v>
      </c>
      <c r="D10" s="26" t="s">
        <v>221</v>
      </c>
      <c r="E10" s="167" t="s">
        <v>576</v>
      </c>
      <c r="F10" s="26"/>
      <c r="G10" s="26"/>
      <c r="H10" s="27">
        <f aca="true" t="shared" si="0" ref="H10:J12">H11</f>
        <v>0</v>
      </c>
      <c r="I10" s="160">
        <f t="shared" si="0"/>
        <v>34</v>
      </c>
      <c r="J10" s="160">
        <f t="shared" si="0"/>
        <v>34</v>
      </c>
    </row>
    <row r="11" spans="2:10" ht="90">
      <c r="B11" s="121" t="s">
        <v>344</v>
      </c>
      <c r="C11" s="26" t="s">
        <v>215</v>
      </c>
      <c r="D11" s="26" t="s">
        <v>221</v>
      </c>
      <c r="E11" s="167" t="s">
        <v>576</v>
      </c>
      <c r="F11" s="26" t="s">
        <v>268</v>
      </c>
      <c r="G11" s="26"/>
      <c r="H11" s="27">
        <f t="shared" si="0"/>
        <v>0</v>
      </c>
      <c r="I11" s="160">
        <f t="shared" si="0"/>
        <v>34</v>
      </c>
      <c r="J11" s="160">
        <f t="shared" si="0"/>
        <v>34</v>
      </c>
    </row>
    <row r="12" spans="2:10" ht="30">
      <c r="B12" s="121" t="s">
        <v>343</v>
      </c>
      <c r="C12" s="26" t="s">
        <v>215</v>
      </c>
      <c r="D12" s="26" t="s">
        <v>221</v>
      </c>
      <c r="E12" s="167" t="s">
        <v>576</v>
      </c>
      <c r="F12" s="26" t="s">
        <v>269</v>
      </c>
      <c r="G12" s="26"/>
      <c r="H12" s="27">
        <f t="shared" si="0"/>
        <v>0</v>
      </c>
      <c r="I12" s="160">
        <f t="shared" si="0"/>
        <v>34</v>
      </c>
      <c r="J12" s="160">
        <f t="shared" si="0"/>
        <v>34</v>
      </c>
    </row>
    <row r="13" spans="2:10" ht="30">
      <c r="B13" s="126" t="s">
        <v>261</v>
      </c>
      <c r="C13" s="28" t="s">
        <v>215</v>
      </c>
      <c r="D13" s="28" t="s">
        <v>221</v>
      </c>
      <c r="E13" s="56" t="s">
        <v>576</v>
      </c>
      <c r="F13" s="28" t="s">
        <v>269</v>
      </c>
      <c r="G13" s="28" t="s">
        <v>249</v>
      </c>
      <c r="H13" s="29">
        <f>'вед.прил13'!I399</f>
        <v>0</v>
      </c>
      <c r="I13" s="164">
        <f>'вед.прил13'!N399</f>
        <v>34</v>
      </c>
      <c r="J13" s="164">
        <f>'вед.прил13'!O399</f>
        <v>34</v>
      </c>
    </row>
    <row r="14" spans="2:10" ht="45">
      <c r="B14" s="122" t="s">
        <v>198</v>
      </c>
      <c r="C14" s="26" t="s">
        <v>215</v>
      </c>
      <c r="D14" s="26" t="s">
        <v>221</v>
      </c>
      <c r="E14" s="26" t="s">
        <v>9</v>
      </c>
      <c r="F14" s="26"/>
      <c r="G14" s="26"/>
      <c r="H14" s="27">
        <f aca="true" t="shared" si="1" ref="H14:J16">H15</f>
        <v>1753</v>
      </c>
      <c r="I14" s="160">
        <f t="shared" si="1"/>
        <v>365.7</v>
      </c>
      <c r="J14" s="160">
        <f t="shared" si="1"/>
        <v>2118.7</v>
      </c>
    </row>
    <row r="15" spans="2:10" ht="90">
      <c r="B15" s="121" t="s">
        <v>344</v>
      </c>
      <c r="C15" s="26" t="s">
        <v>215</v>
      </c>
      <c r="D15" s="26" t="s">
        <v>221</v>
      </c>
      <c r="E15" s="26" t="s">
        <v>9</v>
      </c>
      <c r="F15" s="26" t="s">
        <v>268</v>
      </c>
      <c r="G15" s="26"/>
      <c r="H15" s="27">
        <f t="shared" si="1"/>
        <v>1753</v>
      </c>
      <c r="I15" s="160">
        <f t="shared" si="1"/>
        <v>365.7</v>
      </c>
      <c r="J15" s="160">
        <f t="shared" si="1"/>
        <v>2118.7</v>
      </c>
    </row>
    <row r="16" spans="2:10" s="82" customFormat="1" ht="30">
      <c r="B16" s="121" t="s">
        <v>343</v>
      </c>
      <c r="C16" s="28" t="s">
        <v>215</v>
      </c>
      <c r="D16" s="28" t="s">
        <v>221</v>
      </c>
      <c r="E16" s="26" t="s">
        <v>9</v>
      </c>
      <c r="F16" s="26" t="s">
        <v>269</v>
      </c>
      <c r="G16" s="28"/>
      <c r="H16" s="27">
        <f t="shared" si="1"/>
        <v>1753</v>
      </c>
      <c r="I16" s="160">
        <f t="shared" si="1"/>
        <v>365.7</v>
      </c>
      <c r="J16" s="160">
        <f t="shared" si="1"/>
        <v>2118.7</v>
      </c>
    </row>
    <row r="17" spans="2:10" ht="22.5" customHeight="1">
      <c r="B17" s="123" t="s">
        <v>260</v>
      </c>
      <c r="C17" s="28" t="s">
        <v>215</v>
      </c>
      <c r="D17" s="28" t="s">
        <v>221</v>
      </c>
      <c r="E17" s="28" t="s">
        <v>9</v>
      </c>
      <c r="F17" s="28" t="s">
        <v>269</v>
      </c>
      <c r="G17" s="28" t="s">
        <v>248</v>
      </c>
      <c r="H17" s="29">
        <f>'вед.прил13'!I403</f>
        <v>1753</v>
      </c>
      <c r="I17" s="177">
        <f>'вед.прил13'!N403</f>
        <v>365.7</v>
      </c>
      <c r="J17" s="177">
        <f>'вед.прил13'!O403</f>
        <v>2118.7</v>
      </c>
    </row>
    <row r="18" spans="2:10" ht="78.75">
      <c r="B18" s="124" t="s">
        <v>460</v>
      </c>
      <c r="C18" s="47" t="s">
        <v>215</v>
      </c>
      <c r="D18" s="47" t="s">
        <v>216</v>
      </c>
      <c r="E18" s="47"/>
      <c r="F18" s="47"/>
      <c r="G18" s="47"/>
      <c r="H18" s="61">
        <f>H19</f>
        <v>3424.5</v>
      </c>
      <c r="I18" s="173">
        <f>I19</f>
        <v>513.7</v>
      </c>
      <c r="J18" s="173">
        <f>J19</f>
        <v>3938.2</v>
      </c>
    </row>
    <row r="19" spans="2:10" ht="15">
      <c r="B19" s="121" t="s">
        <v>190</v>
      </c>
      <c r="C19" s="26" t="s">
        <v>215</v>
      </c>
      <c r="D19" s="26" t="s">
        <v>216</v>
      </c>
      <c r="E19" s="26" t="s">
        <v>400</v>
      </c>
      <c r="F19" s="26"/>
      <c r="G19" s="26"/>
      <c r="H19" s="83">
        <f>H20+H30</f>
        <v>3424.5</v>
      </c>
      <c r="I19" s="177">
        <f>I20+I30</f>
        <v>513.7</v>
      </c>
      <c r="J19" s="177">
        <f>J20+J30</f>
        <v>3938.2</v>
      </c>
    </row>
    <row r="20" spans="2:10" ht="15">
      <c r="B20" s="125" t="s">
        <v>267</v>
      </c>
      <c r="C20" s="26" t="s">
        <v>215</v>
      </c>
      <c r="D20" s="26" t="s">
        <v>216</v>
      </c>
      <c r="E20" s="26" t="s">
        <v>399</v>
      </c>
      <c r="F20" s="26"/>
      <c r="G20" s="26"/>
      <c r="H20" s="27">
        <f>H21+H24+H27</f>
        <v>1870.7</v>
      </c>
      <c r="I20" s="160">
        <f>I21+I24+I27</f>
        <v>134.7</v>
      </c>
      <c r="J20" s="160">
        <f>J21+J24+J27</f>
        <v>2005.4</v>
      </c>
    </row>
    <row r="21" spans="2:10" s="82" customFormat="1" ht="90">
      <c r="B21" s="121" t="s">
        <v>344</v>
      </c>
      <c r="C21" s="26" t="s">
        <v>215</v>
      </c>
      <c r="D21" s="26" t="s">
        <v>216</v>
      </c>
      <c r="E21" s="26" t="s">
        <v>399</v>
      </c>
      <c r="F21" s="26" t="s">
        <v>268</v>
      </c>
      <c r="G21" s="26"/>
      <c r="H21" s="27">
        <f aca="true" t="shared" si="2" ref="H21:J22">H22</f>
        <v>1647.5</v>
      </c>
      <c r="I21" s="160">
        <f t="shared" si="2"/>
        <v>134.7</v>
      </c>
      <c r="J21" s="160">
        <f t="shared" si="2"/>
        <v>1782.2</v>
      </c>
    </row>
    <row r="22" spans="2:10" s="82" customFormat="1" ht="30">
      <c r="B22" s="121" t="s">
        <v>343</v>
      </c>
      <c r="C22" s="26" t="s">
        <v>215</v>
      </c>
      <c r="D22" s="26" t="s">
        <v>216</v>
      </c>
      <c r="E22" s="26" t="s">
        <v>399</v>
      </c>
      <c r="F22" s="26" t="s">
        <v>269</v>
      </c>
      <c r="G22" s="26"/>
      <c r="H22" s="27">
        <f t="shared" si="2"/>
        <v>1647.5</v>
      </c>
      <c r="I22" s="160">
        <f t="shared" si="2"/>
        <v>134.7</v>
      </c>
      <c r="J22" s="160">
        <f t="shared" si="2"/>
        <v>1782.2</v>
      </c>
    </row>
    <row r="23" spans="2:10" s="82" customFormat="1" ht="23.25" customHeight="1">
      <c r="B23" s="126" t="s">
        <v>260</v>
      </c>
      <c r="C23" s="28" t="s">
        <v>215</v>
      </c>
      <c r="D23" s="28" t="s">
        <v>216</v>
      </c>
      <c r="E23" s="28" t="s">
        <v>399</v>
      </c>
      <c r="F23" s="28" t="s">
        <v>269</v>
      </c>
      <c r="G23" s="28" t="s">
        <v>248</v>
      </c>
      <c r="H23" s="29">
        <f>'вед.прил13'!I14</f>
        <v>1647.5</v>
      </c>
      <c r="I23" s="172">
        <f>'вед.прил13'!N14</f>
        <v>134.7</v>
      </c>
      <c r="J23" s="172">
        <f>'вед.прил13'!O14</f>
        <v>1782.2</v>
      </c>
    </row>
    <row r="24" spans="2:10" s="82" customFormat="1" ht="45">
      <c r="B24" s="127" t="s">
        <v>359</v>
      </c>
      <c r="C24" s="26" t="s">
        <v>215</v>
      </c>
      <c r="D24" s="26" t="s">
        <v>216</v>
      </c>
      <c r="E24" s="26" t="s">
        <v>399</v>
      </c>
      <c r="F24" s="26" t="s">
        <v>270</v>
      </c>
      <c r="G24" s="26"/>
      <c r="H24" s="27">
        <f aca="true" t="shared" si="3" ref="H24:J25">H25</f>
        <v>222.2</v>
      </c>
      <c r="I24" s="160">
        <f t="shared" si="3"/>
        <v>0</v>
      </c>
      <c r="J24" s="160">
        <f t="shared" si="3"/>
        <v>222.2</v>
      </c>
    </row>
    <row r="25" spans="2:10" s="82" customFormat="1" ht="45">
      <c r="B25" s="127" t="s">
        <v>345</v>
      </c>
      <c r="C25" s="26" t="s">
        <v>215</v>
      </c>
      <c r="D25" s="26" t="s">
        <v>216</v>
      </c>
      <c r="E25" s="26" t="s">
        <v>399</v>
      </c>
      <c r="F25" s="26" t="s">
        <v>271</v>
      </c>
      <c r="G25" s="26"/>
      <c r="H25" s="27">
        <f t="shared" si="3"/>
        <v>222.2</v>
      </c>
      <c r="I25" s="160">
        <f t="shared" si="3"/>
        <v>0</v>
      </c>
      <c r="J25" s="160">
        <f t="shared" si="3"/>
        <v>222.2</v>
      </c>
    </row>
    <row r="26" spans="2:10" s="82" customFormat="1" ht="21.75" customHeight="1">
      <c r="B26" s="126" t="s">
        <v>260</v>
      </c>
      <c r="C26" s="28" t="s">
        <v>215</v>
      </c>
      <c r="D26" s="28" t="s">
        <v>216</v>
      </c>
      <c r="E26" s="28" t="s">
        <v>399</v>
      </c>
      <c r="F26" s="28" t="s">
        <v>271</v>
      </c>
      <c r="G26" s="28" t="s">
        <v>248</v>
      </c>
      <c r="H26" s="29">
        <f>'вед.прил13'!I17</f>
        <v>222.2</v>
      </c>
      <c r="I26" s="172">
        <f>'вед.прил13'!N17</f>
        <v>0</v>
      </c>
      <c r="J26" s="172">
        <f>'вед.прил13'!O17</f>
        <v>222.2</v>
      </c>
    </row>
    <row r="27" spans="2:10" s="82" customFormat="1" ht="15">
      <c r="B27" s="127" t="s">
        <v>279</v>
      </c>
      <c r="C27" s="26" t="s">
        <v>215</v>
      </c>
      <c r="D27" s="26" t="s">
        <v>216</v>
      </c>
      <c r="E27" s="26" t="s">
        <v>399</v>
      </c>
      <c r="F27" s="26" t="s">
        <v>278</v>
      </c>
      <c r="G27" s="26"/>
      <c r="H27" s="27">
        <f aca="true" t="shared" si="4" ref="H27:J28">H28</f>
        <v>1</v>
      </c>
      <c r="I27" s="160">
        <f t="shared" si="4"/>
        <v>0</v>
      </c>
      <c r="J27" s="160">
        <f t="shared" si="4"/>
        <v>1</v>
      </c>
    </row>
    <row r="28" spans="2:10" s="82" customFormat="1" ht="15">
      <c r="B28" s="127" t="s">
        <v>281</v>
      </c>
      <c r="C28" s="26" t="s">
        <v>215</v>
      </c>
      <c r="D28" s="26" t="s">
        <v>216</v>
      </c>
      <c r="E28" s="26" t="s">
        <v>399</v>
      </c>
      <c r="F28" s="26" t="s">
        <v>280</v>
      </c>
      <c r="G28" s="26"/>
      <c r="H28" s="27">
        <f t="shared" si="4"/>
        <v>1</v>
      </c>
      <c r="I28" s="160">
        <f t="shared" si="4"/>
        <v>0</v>
      </c>
      <c r="J28" s="160">
        <f t="shared" si="4"/>
        <v>1</v>
      </c>
    </row>
    <row r="29" spans="2:10" s="82" customFormat="1" ht="22.5" customHeight="1">
      <c r="B29" s="126" t="s">
        <v>260</v>
      </c>
      <c r="C29" s="28" t="s">
        <v>215</v>
      </c>
      <c r="D29" s="28" t="s">
        <v>216</v>
      </c>
      <c r="E29" s="28" t="s">
        <v>399</v>
      </c>
      <c r="F29" s="28" t="s">
        <v>280</v>
      </c>
      <c r="G29" s="28" t="s">
        <v>248</v>
      </c>
      <c r="H29" s="29">
        <f>'вед.прил13'!I20</f>
        <v>1</v>
      </c>
      <c r="I29" s="172">
        <f>'вед.прил13'!N20</f>
        <v>0</v>
      </c>
      <c r="J29" s="172">
        <f>'вед.прил13'!O20</f>
        <v>1</v>
      </c>
    </row>
    <row r="30" spans="2:10" ht="45">
      <c r="B30" s="128" t="s">
        <v>315</v>
      </c>
      <c r="C30" s="26" t="s">
        <v>215</v>
      </c>
      <c r="D30" s="26" t="s">
        <v>216</v>
      </c>
      <c r="E30" s="26" t="s">
        <v>11</v>
      </c>
      <c r="F30" s="26"/>
      <c r="G30" s="26"/>
      <c r="H30" s="83">
        <f aca="true" t="shared" si="5" ref="H30:J32">H31</f>
        <v>1553.8</v>
      </c>
      <c r="I30" s="177">
        <f t="shared" si="5"/>
        <v>379</v>
      </c>
      <c r="J30" s="177">
        <f t="shared" si="5"/>
        <v>1932.8</v>
      </c>
    </row>
    <row r="31" spans="2:10" s="84" customFormat="1" ht="90">
      <c r="B31" s="121" t="s">
        <v>344</v>
      </c>
      <c r="C31" s="28" t="s">
        <v>215</v>
      </c>
      <c r="D31" s="28" t="s">
        <v>216</v>
      </c>
      <c r="E31" s="26" t="s">
        <v>11</v>
      </c>
      <c r="F31" s="26" t="s">
        <v>268</v>
      </c>
      <c r="G31" s="28"/>
      <c r="H31" s="58">
        <f t="shared" si="5"/>
        <v>1553.8</v>
      </c>
      <c r="I31" s="172">
        <f t="shared" si="5"/>
        <v>379</v>
      </c>
      <c r="J31" s="172">
        <f t="shared" si="5"/>
        <v>1932.8</v>
      </c>
    </row>
    <row r="32" spans="2:10" s="85" customFormat="1" ht="30">
      <c r="B32" s="121" t="s">
        <v>343</v>
      </c>
      <c r="C32" s="26" t="s">
        <v>215</v>
      </c>
      <c r="D32" s="26" t="s">
        <v>216</v>
      </c>
      <c r="E32" s="26" t="s">
        <v>11</v>
      </c>
      <c r="F32" s="26" t="s">
        <v>269</v>
      </c>
      <c r="G32" s="26"/>
      <c r="H32" s="83">
        <f t="shared" si="5"/>
        <v>1553.8</v>
      </c>
      <c r="I32" s="177">
        <f t="shared" si="5"/>
        <v>379</v>
      </c>
      <c r="J32" s="177">
        <f t="shared" si="5"/>
        <v>1932.8</v>
      </c>
    </row>
    <row r="33" spans="2:10" s="85" customFormat="1" ht="21" customHeight="1">
      <c r="B33" s="126" t="s">
        <v>260</v>
      </c>
      <c r="C33" s="28" t="s">
        <v>215</v>
      </c>
      <c r="D33" s="28" t="s">
        <v>216</v>
      </c>
      <c r="E33" s="28" t="s">
        <v>11</v>
      </c>
      <c r="F33" s="28" t="s">
        <v>269</v>
      </c>
      <c r="G33" s="28" t="s">
        <v>248</v>
      </c>
      <c r="H33" s="58">
        <f>'вед.прил13'!I24</f>
        <v>1553.8</v>
      </c>
      <c r="I33" s="172">
        <f>'вед.прил13'!N24</f>
        <v>379</v>
      </c>
      <c r="J33" s="172">
        <f>'вед.прил13'!O24</f>
        <v>1932.8</v>
      </c>
    </row>
    <row r="34" spans="2:10" s="85" customFormat="1" ht="85.5">
      <c r="B34" s="120" t="s">
        <v>356</v>
      </c>
      <c r="C34" s="47" t="s">
        <v>215</v>
      </c>
      <c r="D34" s="47" t="s">
        <v>218</v>
      </c>
      <c r="E34" s="47"/>
      <c r="F34" s="47"/>
      <c r="G34" s="47"/>
      <c r="H34" s="61">
        <f>H35+H44</f>
        <v>29484.600000000002</v>
      </c>
      <c r="I34" s="173">
        <f>I35+I44</f>
        <v>3266.4</v>
      </c>
      <c r="J34" s="173">
        <f>J35+J44</f>
        <v>32751.000000000004</v>
      </c>
    </row>
    <row r="35" spans="2:10" s="85" customFormat="1" ht="45">
      <c r="B35" s="127" t="str">
        <f>'вед.прил13'!A405</f>
        <v>Муниципальная программа "Развитие муниципальной службы в городе Ливны Орловской области на 2020-2022 годы"</v>
      </c>
      <c r="C35" s="26" t="s">
        <v>215</v>
      </c>
      <c r="D35" s="26" t="s">
        <v>218</v>
      </c>
      <c r="E35" s="26" t="str">
        <f>'вед.прил13'!E405</f>
        <v>64 0 00 00000</v>
      </c>
      <c r="F35" s="26"/>
      <c r="G35" s="26"/>
      <c r="H35" s="27">
        <f aca="true" t="shared" si="6" ref="H35:J36">H36</f>
        <v>30</v>
      </c>
      <c r="I35" s="160">
        <f t="shared" si="6"/>
        <v>-25.6</v>
      </c>
      <c r="J35" s="160">
        <f t="shared" si="6"/>
        <v>4.399999999999999</v>
      </c>
    </row>
    <row r="36" spans="2:10" s="85" customFormat="1" ht="45">
      <c r="B36" s="127" t="str">
        <f>'вед.прил13'!A406</f>
        <v>Основное мероприятие "Обеспечение организации повышения квалификации муниципальных служащих города"</v>
      </c>
      <c r="C36" s="26" t="s">
        <v>215</v>
      </c>
      <c r="D36" s="26" t="s">
        <v>218</v>
      </c>
      <c r="E36" s="26" t="str">
        <f>'вед.прил13'!E406</f>
        <v>64 0 05 00000</v>
      </c>
      <c r="F36" s="26"/>
      <c r="G36" s="26"/>
      <c r="H36" s="27">
        <f t="shared" si="6"/>
        <v>30</v>
      </c>
      <c r="I36" s="160">
        <f t="shared" si="6"/>
        <v>-25.6</v>
      </c>
      <c r="J36" s="160">
        <f t="shared" si="6"/>
        <v>4.399999999999999</v>
      </c>
    </row>
    <row r="37" spans="2:10" s="85" customFormat="1" ht="15">
      <c r="B37" s="127" t="str">
        <f>'вед.прил13'!A407</f>
        <v>Реализация основного мероприятия</v>
      </c>
      <c r="C37" s="26" t="s">
        <v>215</v>
      </c>
      <c r="D37" s="26" t="s">
        <v>218</v>
      </c>
      <c r="E37" s="26" t="str">
        <f>'вед.прил13'!E407</f>
        <v>64 0 05 77570</v>
      </c>
      <c r="F37" s="26"/>
      <c r="G37" s="26"/>
      <c r="H37" s="27">
        <f>H38+H41</f>
        <v>30</v>
      </c>
      <c r="I37" s="160">
        <f>I38+I41</f>
        <v>-25.6</v>
      </c>
      <c r="J37" s="160">
        <f>J38+J41</f>
        <v>4.399999999999999</v>
      </c>
    </row>
    <row r="38" spans="2:10" s="86" customFormat="1" ht="90">
      <c r="B38" s="127" t="str">
        <f>'вед.прил13'!A408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8" s="26" t="s">
        <v>215</v>
      </c>
      <c r="D38" s="26" t="s">
        <v>218</v>
      </c>
      <c r="E38" s="26" t="str">
        <f>'вед.прил13'!E408</f>
        <v>64 0 05 77570</v>
      </c>
      <c r="F38" s="26" t="s">
        <v>268</v>
      </c>
      <c r="G38" s="26"/>
      <c r="H38" s="27">
        <f aca="true" t="shared" si="7" ref="H38:J39">H39</f>
        <v>5</v>
      </c>
      <c r="I38" s="160">
        <f t="shared" si="7"/>
        <v>-5</v>
      </c>
      <c r="J38" s="160">
        <f t="shared" si="7"/>
        <v>0</v>
      </c>
    </row>
    <row r="39" spans="2:10" s="86" customFormat="1" ht="30">
      <c r="B39" s="127" t="str">
        <f>'вед.прил13'!A409</f>
        <v>Расходы на выплаты персоналу государственных (муниципальных) органов</v>
      </c>
      <c r="C39" s="26" t="s">
        <v>215</v>
      </c>
      <c r="D39" s="26" t="s">
        <v>218</v>
      </c>
      <c r="E39" s="26" t="str">
        <f>'вед.прил13'!E409</f>
        <v>64 0 05 77570</v>
      </c>
      <c r="F39" s="26" t="s">
        <v>269</v>
      </c>
      <c r="G39" s="26"/>
      <c r="H39" s="27">
        <f t="shared" si="7"/>
        <v>5</v>
      </c>
      <c r="I39" s="160">
        <f t="shared" si="7"/>
        <v>-5</v>
      </c>
      <c r="J39" s="160">
        <f t="shared" si="7"/>
        <v>0</v>
      </c>
    </row>
    <row r="40" spans="2:10" s="86" customFormat="1" ht="22.5" customHeight="1">
      <c r="B40" s="126" t="str">
        <f>'вед.прил13'!A410</f>
        <v>Городские средства</v>
      </c>
      <c r="C40" s="28" t="s">
        <v>215</v>
      </c>
      <c r="D40" s="28" t="s">
        <v>218</v>
      </c>
      <c r="E40" s="28" t="str">
        <f>'вед.прил13'!E410</f>
        <v>64 0 05 77570</v>
      </c>
      <c r="F40" s="28" t="s">
        <v>269</v>
      </c>
      <c r="G40" s="28" t="s">
        <v>248</v>
      </c>
      <c r="H40" s="29">
        <f>'вед.прил13'!I410</f>
        <v>5</v>
      </c>
      <c r="I40" s="172">
        <f>'вед.прил13'!N410</f>
        <v>-5</v>
      </c>
      <c r="J40" s="172">
        <f>'вед.прил13'!O410</f>
        <v>0</v>
      </c>
    </row>
    <row r="41" spans="2:10" s="86" customFormat="1" ht="45">
      <c r="B41" s="127" t="str">
        <f>'вед.прил13'!A411</f>
        <v>Закупка товаров, работ и услуг для обеспечения государственных (муниципальных) нужд</v>
      </c>
      <c r="C41" s="26" t="s">
        <v>215</v>
      </c>
      <c r="D41" s="26" t="s">
        <v>218</v>
      </c>
      <c r="E41" s="26" t="str">
        <f>'вед.прил13'!E411</f>
        <v>64 0 05 77570</v>
      </c>
      <c r="F41" s="26" t="s">
        <v>270</v>
      </c>
      <c r="G41" s="26"/>
      <c r="H41" s="27">
        <f aca="true" t="shared" si="8" ref="H41:J42">H42</f>
        <v>25</v>
      </c>
      <c r="I41" s="160">
        <f t="shared" si="8"/>
        <v>-20.6</v>
      </c>
      <c r="J41" s="160">
        <f t="shared" si="8"/>
        <v>4.399999999999999</v>
      </c>
    </row>
    <row r="42" spans="2:10" s="86" customFormat="1" ht="45">
      <c r="B42" s="127" t="str">
        <f>'вед.прил13'!A412</f>
        <v>Иные закупки товаров, работ и услуг для обеспечения государственных (муниципальных) нужд</v>
      </c>
      <c r="C42" s="26" t="s">
        <v>215</v>
      </c>
      <c r="D42" s="26" t="s">
        <v>218</v>
      </c>
      <c r="E42" s="26" t="str">
        <f>'вед.прил13'!E412</f>
        <v>64 0 05 77570</v>
      </c>
      <c r="F42" s="26" t="s">
        <v>271</v>
      </c>
      <c r="G42" s="26"/>
      <c r="H42" s="27">
        <f t="shared" si="8"/>
        <v>25</v>
      </c>
      <c r="I42" s="160">
        <f t="shared" si="8"/>
        <v>-20.6</v>
      </c>
      <c r="J42" s="160">
        <f t="shared" si="8"/>
        <v>4.399999999999999</v>
      </c>
    </row>
    <row r="43" spans="2:10" s="86" customFormat="1" ht="18.75" customHeight="1">
      <c r="B43" s="126" t="str">
        <f>'вед.прил13'!A413</f>
        <v>Городские средства</v>
      </c>
      <c r="C43" s="28" t="s">
        <v>215</v>
      </c>
      <c r="D43" s="28" t="s">
        <v>218</v>
      </c>
      <c r="E43" s="28" t="str">
        <f>'вед.прил13'!E413</f>
        <v>64 0 05 77570</v>
      </c>
      <c r="F43" s="28" t="s">
        <v>271</v>
      </c>
      <c r="G43" s="28" t="s">
        <v>248</v>
      </c>
      <c r="H43" s="29">
        <f>'вед.прил13'!I413</f>
        <v>25</v>
      </c>
      <c r="I43" s="172">
        <f>'вед.прил13'!N413</f>
        <v>-20.6</v>
      </c>
      <c r="J43" s="172">
        <f>'вед.прил13'!O413</f>
        <v>4.399999999999999</v>
      </c>
    </row>
    <row r="44" spans="2:10" s="86" customFormat="1" ht="15">
      <c r="B44" s="121" t="s">
        <v>190</v>
      </c>
      <c r="C44" s="26" t="s">
        <v>215</v>
      </c>
      <c r="D44" s="26" t="s">
        <v>218</v>
      </c>
      <c r="E44" s="26" t="s">
        <v>400</v>
      </c>
      <c r="F44" s="26"/>
      <c r="G44" s="26"/>
      <c r="H44" s="27">
        <f>H49+H45</f>
        <v>29454.600000000002</v>
      </c>
      <c r="I44" s="160">
        <f>I49+I45</f>
        <v>3292</v>
      </c>
      <c r="J44" s="160">
        <f>J49+J45</f>
        <v>32746.600000000002</v>
      </c>
    </row>
    <row r="45" spans="2:10" s="86" customFormat="1" ht="135">
      <c r="B45" s="131" t="s">
        <v>575</v>
      </c>
      <c r="C45" s="26" t="s">
        <v>215</v>
      </c>
      <c r="D45" s="26" t="s">
        <v>221</v>
      </c>
      <c r="E45" s="167" t="s">
        <v>576</v>
      </c>
      <c r="F45" s="26"/>
      <c r="G45" s="26"/>
      <c r="H45" s="27">
        <f aca="true" t="shared" si="9" ref="H45:J47">H46</f>
        <v>0</v>
      </c>
      <c r="I45" s="160">
        <f t="shared" si="9"/>
        <v>460</v>
      </c>
      <c r="J45" s="160">
        <f t="shared" si="9"/>
        <v>460</v>
      </c>
    </row>
    <row r="46" spans="2:10" s="86" customFormat="1" ht="90">
      <c r="B46" s="121" t="s">
        <v>344</v>
      </c>
      <c r="C46" s="26" t="s">
        <v>215</v>
      </c>
      <c r="D46" s="26" t="s">
        <v>221</v>
      </c>
      <c r="E46" s="167" t="s">
        <v>576</v>
      </c>
      <c r="F46" s="26" t="s">
        <v>268</v>
      </c>
      <c r="G46" s="26"/>
      <c r="H46" s="27">
        <f t="shared" si="9"/>
        <v>0</v>
      </c>
      <c r="I46" s="160">
        <f t="shared" si="9"/>
        <v>460</v>
      </c>
      <c r="J46" s="160">
        <f t="shared" si="9"/>
        <v>460</v>
      </c>
    </row>
    <row r="47" spans="2:10" s="86" customFormat="1" ht="30">
      <c r="B47" s="121" t="s">
        <v>343</v>
      </c>
      <c r="C47" s="26" t="s">
        <v>215</v>
      </c>
      <c r="D47" s="26" t="s">
        <v>221</v>
      </c>
      <c r="E47" s="167" t="s">
        <v>576</v>
      </c>
      <c r="F47" s="26" t="s">
        <v>269</v>
      </c>
      <c r="G47" s="26"/>
      <c r="H47" s="27">
        <f t="shared" si="9"/>
        <v>0</v>
      </c>
      <c r="I47" s="160">
        <f t="shared" si="9"/>
        <v>460</v>
      </c>
      <c r="J47" s="160">
        <f t="shared" si="9"/>
        <v>460</v>
      </c>
    </row>
    <row r="48" spans="2:10" s="86" customFormat="1" ht="30">
      <c r="B48" s="126" t="s">
        <v>261</v>
      </c>
      <c r="C48" s="28" t="s">
        <v>215</v>
      </c>
      <c r="D48" s="28" t="s">
        <v>221</v>
      </c>
      <c r="E48" s="56" t="s">
        <v>576</v>
      </c>
      <c r="F48" s="28" t="s">
        <v>269</v>
      </c>
      <c r="G48" s="28" t="s">
        <v>249</v>
      </c>
      <c r="H48" s="29">
        <f>'вед.прил13'!I418</f>
        <v>0</v>
      </c>
      <c r="I48" s="164">
        <f>'вед.прил13'!N418</f>
        <v>460</v>
      </c>
      <c r="J48" s="164">
        <f>'вед.прил13'!O418</f>
        <v>460</v>
      </c>
    </row>
    <row r="49" spans="2:10" s="86" customFormat="1" ht="30">
      <c r="B49" s="128" t="s">
        <v>267</v>
      </c>
      <c r="C49" s="26" t="s">
        <v>215</v>
      </c>
      <c r="D49" s="26" t="s">
        <v>218</v>
      </c>
      <c r="E49" s="26" t="s">
        <v>138</v>
      </c>
      <c r="F49" s="26"/>
      <c r="G49" s="26"/>
      <c r="H49" s="27">
        <f>H50+H53+H56</f>
        <v>29454.600000000002</v>
      </c>
      <c r="I49" s="160">
        <f>I50+I53+I56</f>
        <v>2832</v>
      </c>
      <c r="J49" s="160">
        <f>J50+J53+J56</f>
        <v>32286.600000000002</v>
      </c>
    </row>
    <row r="50" spans="2:10" s="86" customFormat="1" ht="90">
      <c r="B50" s="121" t="s">
        <v>344</v>
      </c>
      <c r="C50" s="26" t="s">
        <v>215</v>
      </c>
      <c r="D50" s="26" t="s">
        <v>218</v>
      </c>
      <c r="E50" s="26" t="s">
        <v>138</v>
      </c>
      <c r="F50" s="26" t="s">
        <v>268</v>
      </c>
      <c r="G50" s="26"/>
      <c r="H50" s="27">
        <f aca="true" t="shared" si="10" ref="H50:J51">H51</f>
        <v>23978.4</v>
      </c>
      <c r="I50" s="160">
        <f t="shared" si="10"/>
        <v>2619.1</v>
      </c>
      <c r="J50" s="160">
        <f t="shared" si="10"/>
        <v>26597.5</v>
      </c>
    </row>
    <row r="51" spans="2:10" s="86" customFormat="1" ht="30">
      <c r="B51" s="121" t="s">
        <v>343</v>
      </c>
      <c r="C51" s="26" t="s">
        <v>215</v>
      </c>
      <c r="D51" s="26" t="s">
        <v>218</v>
      </c>
      <c r="E51" s="26" t="s">
        <v>138</v>
      </c>
      <c r="F51" s="26" t="s">
        <v>269</v>
      </c>
      <c r="G51" s="26"/>
      <c r="H51" s="27">
        <f t="shared" si="10"/>
        <v>23978.4</v>
      </c>
      <c r="I51" s="160">
        <f t="shared" si="10"/>
        <v>2619.1</v>
      </c>
      <c r="J51" s="160">
        <f t="shared" si="10"/>
        <v>26597.5</v>
      </c>
    </row>
    <row r="52" spans="2:10" s="86" customFormat="1" ht="23.25" customHeight="1">
      <c r="B52" s="126" t="s">
        <v>260</v>
      </c>
      <c r="C52" s="28" t="s">
        <v>215</v>
      </c>
      <c r="D52" s="28" t="s">
        <v>218</v>
      </c>
      <c r="E52" s="28" t="s">
        <v>138</v>
      </c>
      <c r="F52" s="28" t="s">
        <v>269</v>
      </c>
      <c r="G52" s="28" t="s">
        <v>248</v>
      </c>
      <c r="H52" s="29">
        <f>'вед.прил13'!I422</f>
        <v>23978.4</v>
      </c>
      <c r="I52" s="172">
        <f>'вед.прил13'!N422</f>
        <v>2619.1</v>
      </c>
      <c r="J52" s="172">
        <f>'вед.прил13'!O422</f>
        <v>26597.5</v>
      </c>
    </row>
    <row r="53" spans="2:10" s="86" customFormat="1" ht="45">
      <c r="B53" s="127" t="s">
        <v>359</v>
      </c>
      <c r="C53" s="26" t="s">
        <v>215</v>
      </c>
      <c r="D53" s="26" t="s">
        <v>218</v>
      </c>
      <c r="E53" s="26" t="s">
        <v>138</v>
      </c>
      <c r="F53" s="26" t="s">
        <v>270</v>
      </c>
      <c r="G53" s="26"/>
      <c r="H53" s="27">
        <f aca="true" t="shared" si="11" ref="H53:J54">H54</f>
        <v>5342.5</v>
      </c>
      <c r="I53" s="160">
        <f t="shared" si="11"/>
        <v>322.9</v>
      </c>
      <c r="J53" s="160">
        <f t="shared" si="11"/>
        <v>5665.4</v>
      </c>
    </row>
    <row r="54" spans="2:10" s="86" customFormat="1" ht="45">
      <c r="B54" s="127" t="s">
        <v>345</v>
      </c>
      <c r="C54" s="26" t="s">
        <v>215</v>
      </c>
      <c r="D54" s="26" t="s">
        <v>218</v>
      </c>
      <c r="E54" s="26" t="s">
        <v>138</v>
      </c>
      <c r="F54" s="26" t="s">
        <v>271</v>
      </c>
      <c r="G54" s="26"/>
      <c r="H54" s="27">
        <f t="shared" si="11"/>
        <v>5342.5</v>
      </c>
      <c r="I54" s="160">
        <f t="shared" si="11"/>
        <v>322.9</v>
      </c>
      <c r="J54" s="160">
        <f t="shared" si="11"/>
        <v>5665.4</v>
      </c>
    </row>
    <row r="55" spans="2:10" s="86" customFormat="1" ht="20.25" customHeight="1">
      <c r="B55" s="129" t="s">
        <v>260</v>
      </c>
      <c r="C55" s="28" t="s">
        <v>215</v>
      </c>
      <c r="D55" s="28" t="s">
        <v>218</v>
      </c>
      <c r="E55" s="28" t="s">
        <v>138</v>
      </c>
      <c r="F55" s="28" t="s">
        <v>271</v>
      </c>
      <c r="G55" s="28" t="s">
        <v>248</v>
      </c>
      <c r="H55" s="29">
        <f>'вед.прил13'!I425</f>
        <v>5342.5</v>
      </c>
      <c r="I55" s="172">
        <f>'вед.прил13'!N425</f>
        <v>322.9</v>
      </c>
      <c r="J55" s="172">
        <f>'вед.прил13'!O425</f>
        <v>5665.4</v>
      </c>
    </row>
    <row r="56" spans="2:10" s="86" customFormat="1" ht="15">
      <c r="B56" s="127" t="s">
        <v>279</v>
      </c>
      <c r="C56" s="26" t="s">
        <v>215</v>
      </c>
      <c r="D56" s="26" t="s">
        <v>218</v>
      </c>
      <c r="E56" s="26" t="s">
        <v>138</v>
      </c>
      <c r="F56" s="26" t="s">
        <v>278</v>
      </c>
      <c r="G56" s="26"/>
      <c r="H56" s="27">
        <f aca="true" t="shared" si="12" ref="H56:J57">H57</f>
        <v>133.7</v>
      </c>
      <c r="I56" s="160">
        <f t="shared" si="12"/>
        <v>-110</v>
      </c>
      <c r="J56" s="160">
        <f t="shared" si="12"/>
        <v>23.69999999999999</v>
      </c>
    </row>
    <row r="57" spans="2:10" s="86" customFormat="1" ht="15">
      <c r="B57" s="127" t="s">
        <v>281</v>
      </c>
      <c r="C57" s="26" t="s">
        <v>215</v>
      </c>
      <c r="D57" s="26" t="s">
        <v>218</v>
      </c>
      <c r="E57" s="26" t="s">
        <v>138</v>
      </c>
      <c r="F57" s="26" t="s">
        <v>280</v>
      </c>
      <c r="G57" s="26"/>
      <c r="H57" s="27">
        <f t="shared" si="12"/>
        <v>133.7</v>
      </c>
      <c r="I57" s="160">
        <f t="shared" si="12"/>
        <v>-110</v>
      </c>
      <c r="J57" s="160">
        <f t="shared" si="12"/>
        <v>23.69999999999999</v>
      </c>
    </row>
    <row r="58" spans="2:10" s="86" customFormat="1" ht="20.25" customHeight="1">
      <c r="B58" s="126" t="s">
        <v>260</v>
      </c>
      <c r="C58" s="28" t="s">
        <v>215</v>
      </c>
      <c r="D58" s="28" t="s">
        <v>218</v>
      </c>
      <c r="E58" s="28" t="s">
        <v>138</v>
      </c>
      <c r="F58" s="28" t="s">
        <v>280</v>
      </c>
      <c r="G58" s="28" t="s">
        <v>248</v>
      </c>
      <c r="H58" s="29">
        <f>'вед.прил13'!I428</f>
        <v>133.7</v>
      </c>
      <c r="I58" s="172">
        <f>'вед.прил13'!N428</f>
        <v>-110</v>
      </c>
      <c r="J58" s="172">
        <f>'вед.прил13'!O428</f>
        <v>23.69999999999999</v>
      </c>
    </row>
    <row r="59" spans="2:10" s="86" customFormat="1" ht="14.25">
      <c r="B59" s="60" t="s">
        <v>334</v>
      </c>
      <c r="C59" s="47" t="s">
        <v>215</v>
      </c>
      <c r="D59" s="47" t="s">
        <v>220</v>
      </c>
      <c r="E59" s="47"/>
      <c r="F59" s="47"/>
      <c r="G59" s="47"/>
      <c r="H59" s="101">
        <f aca="true" t="shared" si="13" ref="H59:J63">H60</f>
        <v>25.2</v>
      </c>
      <c r="I59" s="171">
        <f t="shared" si="13"/>
        <v>0</v>
      </c>
      <c r="J59" s="171">
        <f t="shared" si="13"/>
        <v>25.2</v>
      </c>
    </row>
    <row r="60" spans="2:10" s="86" customFormat="1" ht="15">
      <c r="B60" s="127" t="s">
        <v>190</v>
      </c>
      <c r="C60" s="26" t="s">
        <v>215</v>
      </c>
      <c r="D60" s="26" t="s">
        <v>220</v>
      </c>
      <c r="E60" s="26" t="s">
        <v>400</v>
      </c>
      <c r="F60" s="26"/>
      <c r="G60" s="26"/>
      <c r="H60" s="27">
        <f t="shared" si="13"/>
        <v>25.2</v>
      </c>
      <c r="I60" s="160">
        <f t="shared" si="13"/>
        <v>0</v>
      </c>
      <c r="J60" s="160">
        <f t="shared" si="13"/>
        <v>25.2</v>
      </c>
    </row>
    <row r="61" spans="2:10" s="86" customFormat="1" ht="88.5" customHeight="1">
      <c r="B61" s="121" t="str">
        <f>'вед.прил13'!A431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61" s="26" t="s">
        <v>215</v>
      </c>
      <c r="D61" s="26" t="s">
        <v>220</v>
      </c>
      <c r="E61" s="26" t="s">
        <v>74</v>
      </c>
      <c r="F61" s="26"/>
      <c r="G61" s="26"/>
      <c r="H61" s="27">
        <f t="shared" si="13"/>
        <v>25.2</v>
      </c>
      <c r="I61" s="160">
        <f t="shared" si="13"/>
        <v>0</v>
      </c>
      <c r="J61" s="160">
        <f t="shared" si="13"/>
        <v>25.2</v>
      </c>
    </row>
    <row r="62" spans="2:10" s="86" customFormat="1" ht="45">
      <c r="B62" s="127" t="s">
        <v>359</v>
      </c>
      <c r="C62" s="26" t="s">
        <v>215</v>
      </c>
      <c r="D62" s="26" t="s">
        <v>220</v>
      </c>
      <c r="E62" s="26" t="s">
        <v>74</v>
      </c>
      <c r="F62" s="26" t="s">
        <v>270</v>
      </c>
      <c r="G62" s="26"/>
      <c r="H62" s="27">
        <f t="shared" si="13"/>
        <v>25.2</v>
      </c>
      <c r="I62" s="160">
        <f t="shared" si="13"/>
        <v>0</v>
      </c>
      <c r="J62" s="160">
        <f t="shared" si="13"/>
        <v>25.2</v>
      </c>
    </row>
    <row r="63" spans="2:10" s="86" customFormat="1" ht="45">
      <c r="B63" s="127" t="s">
        <v>345</v>
      </c>
      <c r="C63" s="26" t="s">
        <v>215</v>
      </c>
      <c r="D63" s="26" t="s">
        <v>220</v>
      </c>
      <c r="E63" s="26" t="s">
        <v>74</v>
      </c>
      <c r="F63" s="26" t="s">
        <v>271</v>
      </c>
      <c r="G63" s="26"/>
      <c r="H63" s="27">
        <f t="shared" si="13"/>
        <v>25.2</v>
      </c>
      <c r="I63" s="160">
        <f t="shared" si="13"/>
        <v>0</v>
      </c>
      <c r="J63" s="160">
        <f t="shared" si="13"/>
        <v>25.2</v>
      </c>
    </row>
    <row r="64" spans="2:10" s="86" customFormat="1" ht="20.25" customHeight="1">
      <c r="B64" s="129" t="s">
        <v>261</v>
      </c>
      <c r="C64" s="28" t="s">
        <v>215</v>
      </c>
      <c r="D64" s="28" t="s">
        <v>220</v>
      </c>
      <c r="E64" s="28" t="s">
        <v>74</v>
      </c>
      <c r="F64" s="28" t="s">
        <v>271</v>
      </c>
      <c r="G64" s="28" t="s">
        <v>249</v>
      </c>
      <c r="H64" s="29">
        <f>'вед.прил13'!I434</f>
        <v>25.2</v>
      </c>
      <c r="I64" s="172">
        <f>'вед.прил13'!N434</f>
        <v>0</v>
      </c>
      <c r="J64" s="172">
        <f>'вед.прил13'!O434</f>
        <v>25.2</v>
      </c>
    </row>
    <row r="65" spans="2:10" s="87" customFormat="1" ht="58.5" customHeight="1">
      <c r="B65" s="60" t="s">
        <v>341</v>
      </c>
      <c r="C65" s="47" t="s">
        <v>215</v>
      </c>
      <c r="D65" s="47" t="s">
        <v>223</v>
      </c>
      <c r="E65" s="47"/>
      <c r="F65" s="47"/>
      <c r="G65" s="47"/>
      <c r="H65" s="101">
        <f>H66</f>
        <v>7832.1</v>
      </c>
      <c r="I65" s="171">
        <f>I66</f>
        <v>173.39999999999998</v>
      </c>
      <c r="J65" s="171">
        <f>J66</f>
        <v>8005.500000000001</v>
      </c>
    </row>
    <row r="66" spans="2:10" s="87" customFormat="1" ht="15">
      <c r="B66" s="121" t="s">
        <v>190</v>
      </c>
      <c r="C66" s="26" t="s">
        <v>215</v>
      </c>
      <c r="D66" s="26" t="s">
        <v>223</v>
      </c>
      <c r="E66" s="26" t="s">
        <v>400</v>
      </c>
      <c r="F66" s="26"/>
      <c r="G66" s="26"/>
      <c r="H66" s="27">
        <f>H71+H67</f>
        <v>7832.1</v>
      </c>
      <c r="I66" s="160">
        <f>I71+I67</f>
        <v>173.39999999999998</v>
      </c>
      <c r="J66" s="160">
        <f>J71+J67</f>
        <v>8005.500000000001</v>
      </c>
    </row>
    <row r="67" spans="2:10" s="87" customFormat="1" ht="135">
      <c r="B67" s="131" t="s">
        <v>575</v>
      </c>
      <c r="C67" s="26" t="s">
        <v>215</v>
      </c>
      <c r="D67" s="26" t="s">
        <v>223</v>
      </c>
      <c r="E67" s="167" t="s">
        <v>576</v>
      </c>
      <c r="F67" s="26"/>
      <c r="G67" s="26"/>
      <c r="H67" s="27">
        <f aca="true" t="shared" si="14" ref="H67:J69">H68</f>
        <v>0</v>
      </c>
      <c r="I67" s="160">
        <f t="shared" si="14"/>
        <v>95.8</v>
      </c>
      <c r="J67" s="160">
        <f t="shared" si="14"/>
        <v>95.8</v>
      </c>
    </row>
    <row r="68" spans="2:10" s="87" customFormat="1" ht="90">
      <c r="B68" s="121" t="s">
        <v>344</v>
      </c>
      <c r="C68" s="26" t="s">
        <v>215</v>
      </c>
      <c r="D68" s="26" t="s">
        <v>223</v>
      </c>
      <c r="E68" s="167" t="s">
        <v>576</v>
      </c>
      <c r="F68" s="26" t="s">
        <v>268</v>
      </c>
      <c r="G68" s="26"/>
      <c r="H68" s="27">
        <f t="shared" si="14"/>
        <v>0</v>
      </c>
      <c r="I68" s="160">
        <f t="shared" si="14"/>
        <v>95.8</v>
      </c>
      <c r="J68" s="160">
        <f t="shared" si="14"/>
        <v>95.8</v>
      </c>
    </row>
    <row r="69" spans="2:10" s="87" customFormat="1" ht="30">
      <c r="B69" s="121" t="s">
        <v>343</v>
      </c>
      <c r="C69" s="26" t="s">
        <v>215</v>
      </c>
      <c r="D69" s="26" t="s">
        <v>223</v>
      </c>
      <c r="E69" s="167" t="s">
        <v>576</v>
      </c>
      <c r="F69" s="26" t="s">
        <v>269</v>
      </c>
      <c r="G69" s="26"/>
      <c r="H69" s="27">
        <f t="shared" si="14"/>
        <v>0</v>
      </c>
      <c r="I69" s="160">
        <f t="shared" si="14"/>
        <v>95.8</v>
      </c>
      <c r="J69" s="160">
        <f t="shared" si="14"/>
        <v>95.8</v>
      </c>
    </row>
    <row r="70" spans="2:10" s="87" customFormat="1" ht="30">
      <c r="B70" s="126" t="s">
        <v>261</v>
      </c>
      <c r="C70" s="28" t="s">
        <v>215</v>
      </c>
      <c r="D70" s="28" t="s">
        <v>223</v>
      </c>
      <c r="E70" s="56" t="s">
        <v>576</v>
      </c>
      <c r="F70" s="28" t="s">
        <v>269</v>
      </c>
      <c r="G70" s="28" t="s">
        <v>249</v>
      </c>
      <c r="H70" s="27">
        <f>'вед.прил13'!I1057</f>
        <v>0</v>
      </c>
      <c r="I70" s="160">
        <f>'вед.прил13'!N1057</f>
        <v>95.8</v>
      </c>
      <c r="J70" s="160">
        <f>'вед.прил13'!O1057</f>
        <v>95.8</v>
      </c>
    </row>
    <row r="71" spans="2:10" s="87" customFormat="1" ht="30">
      <c r="B71" s="128" t="s">
        <v>267</v>
      </c>
      <c r="C71" s="26" t="s">
        <v>215</v>
      </c>
      <c r="D71" s="26" t="s">
        <v>223</v>
      </c>
      <c r="E71" s="26" t="s">
        <v>399</v>
      </c>
      <c r="F71" s="26"/>
      <c r="G71" s="26"/>
      <c r="H71" s="27">
        <f>H72+H75+H78</f>
        <v>7832.1</v>
      </c>
      <c r="I71" s="160">
        <f>I72+I75+I78</f>
        <v>77.6</v>
      </c>
      <c r="J71" s="160">
        <f>J72+J75+J78</f>
        <v>7909.700000000001</v>
      </c>
    </row>
    <row r="72" spans="2:10" s="87" customFormat="1" ht="90">
      <c r="B72" s="121" t="s">
        <v>344</v>
      </c>
      <c r="C72" s="26" t="s">
        <v>215</v>
      </c>
      <c r="D72" s="26" t="s">
        <v>223</v>
      </c>
      <c r="E72" s="26" t="s">
        <v>399</v>
      </c>
      <c r="F72" s="26" t="s">
        <v>268</v>
      </c>
      <c r="G72" s="26"/>
      <c r="H72" s="27">
        <f aca="true" t="shared" si="15" ref="H72:J73">H73</f>
        <v>7424.900000000001</v>
      </c>
      <c r="I72" s="160">
        <f t="shared" si="15"/>
        <v>77.6</v>
      </c>
      <c r="J72" s="160">
        <f t="shared" si="15"/>
        <v>7502.500000000001</v>
      </c>
    </row>
    <row r="73" spans="2:10" s="87" customFormat="1" ht="30">
      <c r="B73" s="121" t="s">
        <v>343</v>
      </c>
      <c r="C73" s="26" t="s">
        <v>215</v>
      </c>
      <c r="D73" s="26" t="s">
        <v>223</v>
      </c>
      <c r="E73" s="26" t="s">
        <v>399</v>
      </c>
      <c r="F73" s="26" t="s">
        <v>269</v>
      </c>
      <c r="G73" s="26"/>
      <c r="H73" s="27">
        <f t="shared" si="15"/>
        <v>7424.900000000001</v>
      </c>
      <c r="I73" s="160">
        <f t="shared" si="15"/>
        <v>77.6</v>
      </c>
      <c r="J73" s="160">
        <f t="shared" si="15"/>
        <v>7502.500000000001</v>
      </c>
    </row>
    <row r="74" spans="2:10" s="87" customFormat="1" ht="20.25" customHeight="1">
      <c r="B74" s="126" t="s">
        <v>260</v>
      </c>
      <c r="C74" s="28" t="s">
        <v>215</v>
      </c>
      <c r="D74" s="28" t="s">
        <v>223</v>
      </c>
      <c r="E74" s="28" t="s">
        <v>399</v>
      </c>
      <c r="F74" s="28" t="s">
        <v>269</v>
      </c>
      <c r="G74" s="28" t="s">
        <v>248</v>
      </c>
      <c r="H74" s="29">
        <f>'вед.прил13'!I44+'вед.прил13'!I1061</f>
        <v>7424.900000000001</v>
      </c>
      <c r="I74" s="172">
        <f>'вед.прил13'!N44+'вед.прил13'!N1061</f>
        <v>77.6</v>
      </c>
      <c r="J74" s="172">
        <f>'вед.прил13'!O1061+'вед.прил13'!O44</f>
        <v>7502.500000000001</v>
      </c>
    </row>
    <row r="75" spans="2:10" ht="45">
      <c r="B75" s="127" t="s">
        <v>359</v>
      </c>
      <c r="C75" s="26" t="s">
        <v>215</v>
      </c>
      <c r="D75" s="26" t="s">
        <v>223</v>
      </c>
      <c r="E75" s="26" t="s">
        <v>399</v>
      </c>
      <c r="F75" s="26" t="s">
        <v>270</v>
      </c>
      <c r="G75" s="26"/>
      <c r="H75" s="27">
        <f aca="true" t="shared" si="16" ref="H75:J76">H76</f>
        <v>406.2</v>
      </c>
      <c r="I75" s="160">
        <f t="shared" si="16"/>
        <v>0</v>
      </c>
      <c r="J75" s="160">
        <f t="shared" si="16"/>
        <v>406.2</v>
      </c>
    </row>
    <row r="76" spans="2:10" ht="45">
      <c r="B76" s="127" t="s">
        <v>345</v>
      </c>
      <c r="C76" s="26" t="s">
        <v>215</v>
      </c>
      <c r="D76" s="26" t="s">
        <v>223</v>
      </c>
      <c r="E76" s="26" t="s">
        <v>399</v>
      </c>
      <c r="F76" s="26" t="s">
        <v>271</v>
      </c>
      <c r="G76" s="26"/>
      <c r="H76" s="27">
        <f t="shared" si="16"/>
        <v>406.2</v>
      </c>
      <c r="I76" s="160">
        <f t="shared" si="16"/>
        <v>0</v>
      </c>
      <c r="J76" s="160">
        <f t="shared" si="16"/>
        <v>406.2</v>
      </c>
    </row>
    <row r="77" spans="2:10" ht="21" customHeight="1">
      <c r="B77" s="126" t="s">
        <v>260</v>
      </c>
      <c r="C77" s="28" t="s">
        <v>215</v>
      </c>
      <c r="D77" s="28" t="s">
        <v>223</v>
      </c>
      <c r="E77" s="28" t="s">
        <v>399</v>
      </c>
      <c r="F77" s="28" t="s">
        <v>271</v>
      </c>
      <c r="G77" s="28" t="s">
        <v>248</v>
      </c>
      <c r="H77" s="29">
        <f>'вед.прил13'!I47+'вед.прил13'!I1064</f>
        <v>406.2</v>
      </c>
      <c r="I77" s="172">
        <f>'вед.прил13'!N47+'вед.прил13'!N1064</f>
        <v>0</v>
      </c>
      <c r="J77" s="172">
        <f>'вед.прил13'!O1064+'вед.прил13'!O47</f>
        <v>406.2</v>
      </c>
    </row>
    <row r="78" spans="2:10" ht="15">
      <c r="B78" s="127" t="s">
        <v>279</v>
      </c>
      <c r="C78" s="26" t="s">
        <v>215</v>
      </c>
      <c r="D78" s="26" t="s">
        <v>223</v>
      </c>
      <c r="E78" s="26" t="s">
        <v>472</v>
      </c>
      <c r="F78" s="26" t="s">
        <v>278</v>
      </c>
      <c r="G78" s="26"/>
      <c r="H78" s="27">
        <f aca="true" t="shared" si="17" ref="H78:J79">H79</f>
        <v>1</v>
      </c>
      <c r="I78" s="160">
        <f t="shared" si="17"/>
        <v>0</v>
      </c>
      <c r="J78" s="160">
        <f t="shared" si="17"/>
        <v>1</v>
      </c>
    </row>
    <row r="79" spans="2:10" ht="15">
      <c r="B79" s="127" t="s">
        <v>281</v>
      </c>
      <c r="C79" s="26" t="s">
        <v>215</v>
      </c>
      <c r="D79" s="26" t="s">
        <v>223</v>
      </c>
      <c r="E79" s="26" t="s">
        <v>472</v>
      </c>
      <c r="F79" s="26" t="s">
        <v>280</v>
      </c>
      <c r="G79" s="26"/>
      <c r="H79" s="27">
        <f t="shared" si="17"/>
        <v>1</v>
      </c>
      <c r="I79" s="160">
        <f t="shared" si="17"/>
        <v>0</v>
      </c>
      <c r="J79" s="160">
        <f t="shared" si="17"/>
        <v>1</v>
      </c>
    </row>
    <row r="80" spans="2:10" ht="24.75" customHeight="1">
      <c r="B80" s="129" t="s">
        <v>260</v>
      </c>
      <c r="C80" s="28" t="s">
        <v>215</v>
      </c>
      <c r="D80" s="28" t="s">
        <v>223</v>
      </c>
      <c r="E80" s="28" t="s">
        <v>399</v>
      </c>
      <c r="F80" s="28" t="s">
        <v>280</v>
      </c>
      <c r="G80" s="28" t="s">
        <v>248</v>
      </c>
      <c r="H80" s="29">
        <f>'вед.прил13'!I1067</f>
        <v>1</v>
      </c>
      <c r="I80" s="172">
        <f>'вед.прил13'!N1067</f>
        <v>0</v>
      </c>
      <c r="J80" s="172">
        <f>'вед.прил13'!O1067</f>
        <v>1</v>
      </c>
    </row>
    <row r="81" spans="2:10" ht="28.5">
      <c r="B81" s="65" t="s">
        <v>468</v>
      </c>
      <c r="C81" s="47" t="s">
        <v>215</v>
      </c>
      <c r="D81" s="47" t="s">
        <v>222</v>
      </c>
      <c r="E81" s="47"/>
      <c r="F81" s="47"/>
      <c r="G81" s="47"/>
      <c r="H81" s="101">
        <f aca="true" t="shared" si="18" ref="H81:J85">H82</f>
        <v>2000</v>
      </c>
      <c r="I81" s="171">
        <f t="shared" si="18"/>
        <v>0</v>
      </c>
      <c r="J81" s="171">
        <f t="shared" si="18"/>
        <v>2000</v>
      </c>
    </row>
    <row r="82" spans="2:10" ht="15">
      <c r="B82" s="127" t="s">
        <v>190</v>
      </c>
      <c r="C82" s="26" t="s">
        <v>215</v>
      </c>
      <c r="D82" s="26" t="s">
        <v>222</v>
      </c>
      <c r="E82" s="26" t="s">
        <v>35</v>
      </c>
      <c r="F82" s="26"/>
      <c r="G82" s="26"/>
      <c r="H82" s="27">
        <f t="shared" si="18"/>
        <v>2000</v>
      </c>
      <c r="I82" s="160">
        <f t="shared" si="18"/>
        <v>0</v>
      </c>
      <c r="J82" s="160">
        <f t="shared" si="18"/>
        <v>2000</v>
      </c>
    </row>
    <row r="83" spans="2:10" ht="45">
      <c r="B83" s="127" t="s">
        <v>469</v>
      </c>
      <c r="C83" s="26" t="s">
        <v>215</v>
      </c>
      <c r="D83" s="26" t="s">
        <v>222</v>
      </c>
      <c r="E83" s="26" t="s">
        <v>496</v>
      </c>
      <c r="F83" s="26"/>
      <c r="G83" s="26"/>
      <c r="H83" s="27">
        <f t="shared" si="18"/>
        <v>2000</v>
      </c>
      <c r="I83" s="160">
        <f t="shared" si="18"/>
        <v>0</v>
      </c>
      <c r="J83" s="160">
        <f t="shared" si="18"/>
        <v>2000</v>
      </c>
    </row>
    <row r="84" spans="2:10" ht="15">
      <c r="B84" s="130" t="s">
        <v>279</v>
      </c>
      <c r="C84" s="26" t="s">
        <v>215</v>
      </c>
      <c r="D84" s="26" t="s">
        <v>222</v>
      </c>
      <c r="E84" s="26" t="s">
        <v>496</v>
      </c>
      <c r="F84" s="26" t="s">
        <v>278</v>
      </c>
      <c r="G84" s="26"/>
      <c r="H84" s="27">
        <f t="shared" si="18"/>
        <v>2000</v>
      </c>
      <c r="I84" s="160">
        <f t="shared" si="18"/>
        <v>0</v>
      </c>
      <c r="J84" s="160">
        <f t="shared" si="18"/>
        <v>2000</v>
      </c>
    </row>
    <row r="85" spans="2:10" ht="15">
      <c r="B85" s="130" t="s">
        <v>470</v>
      </c>
      <c r="C85" s="26" t="s">
        <v>215</v>
      </c>
      <c r="D85" s="26" t="s">
        <v>222</v>
      </c>
      <c r="E85" s="26" t="s">
        <v>496</v>
      </c>
      <c r="F85" s="26" t="s">
        <v>471</v>
      </c>
      <c r="G85" s="26"/>
      <c r="H85" s="27">
        <f t="shared" si="18"/>
        <v>2000</v>
      </c>
      <c r="I85" s="160">
        <f t="shared" si="18"/>
        <v>0</v>
      </c>
      <c r="J85" s="160">
        <f t="shared" si="18"/>
        <v>2000</v>
      </c>
    </row>
    <row r="86" spans="2:10" ht="21" customHeight="1">
      <c r="B86" s="126" t="s">
        <v>260</v>
      </c>
      <c r="C86" s="28" t="s">
        <v>215</v>
      </c>
      <c r="D86" s="28" t="s">
        <v>222</v>
      </c>
      <c r="E86" s="28" t="s">
        <v>496</v>
      </c>
      <c r="F86" s="28" t="s">
        <v>471</v>
      </c>
      <c r="G86" s="28" t="s">
        <v>248</v>
      </c>
      <c r="H86" s="29">
        <f>'вед.прил13'!I1073</f>
        <v>2000</v>
      </c>
      <c r="I86" s="172">
        <f>'вед.прил13'!N1073</f>
        <v>0</v>
      </c>
      <c r="J86" s="172">
        <f>'вед.прил13'!O1073</f>
        <v>2000</v>
      </c>
    </row>
    <row r="87" spans="2:10" ht="14.25">
      <c r="B87" s="65" t="s">
        <v>201</v>
      </c>
      <c r="C87" s="47" t="s">
        <v>215</v>
      </c>
      <c r="D87" s="47" t="s">
        <v>232</v>
      </c>
      <c r="E87" s="47"/>
      <c r="F87" s="47"/>
      <c r="G87" s="47"/>
      <c r="H87" s="101">
        <f aca="true" t="shared" si="19" ref="H87:J91">H88</f>
        <v>61</v>
      </c>
      <c r="I87" s="171">
        <f t="shared" si="19"/>
        <v>0</v>
      </c>
      <c r="J87" s="171">
        <f t="shared" si="19"/>
        <v>61</v>
      </c>
    </row>
    <row r="88" spans="2:10" ht="15">
      <c r="B88" s="127" t="s">
        <v>190</v>
      </c>
      <c r="C88" s="26" t="s">
        <v>215</v>
      </c>
      <c r="D88" s="26" t="s">
        <v>232</v>
      </c>
      <c r="E88" s="26" t="s">
        <v>400</v>
      </c>
      <c r="F88" s="26"/>
      <c r="G88" s="26"/>
      <c r="H88" s="27">
        <f t="shared" si="19"/>
        <v>61</v>
      </c>
      <c r="I88" s="160">
        <f t="shared" si="19"/>
        <v>0</v>
      </c>
      <c r="J88" s="160">
        <f t="shared" si="19"/>
        <v>61</v>
      </c>
    </row>
    <row r="89" spans="2:10" ht="30">
      <c r="B89" s="127" t="s">
        <v>317</v>
      </c>
      <c r="C89" s="26" t="s">
        <v>215</v>
      </c>
      <c r="D89" s="26" t="s">
        <v>232</v>
      </c>
      <c r="E89" s="26" t="s">
        <v>75</v>
      </c>
      <c r="F89" s="26"/>
      <c r="G89" s="26"/>
      <c r="H89" s="27">
        <f t="shared" si="19"/>
        <v>61</v>
      </c>
      <c r="I89" s="160">
        <f t="shared" si="19"/>
        <v>0</v>
      </c>
      <c r="J89" s="160">
        <f t="shared" si="19"/>
        <v>61</v>
      </c>
    </row>
    <row r="90" spans="2:10" ht="15">
      <c r="B90" s="121" t="s">
        <v>279</v>
      </c>
      <c r="C90" s="26" t="s">
        <v>215</v>
      </c>
      <c r="D90" s="26" t="s">
        <v>232</v>
      </c>
      <c r="E90" s="26" t="s">
        <v>75</v>
      </c>
      <c r="F90" s="26" t="s">
        <v>278</v>
      </c>
      <c r="G90" s="26"/>
      <c r="H90" s="27">
        <f t="shared" si="19"/>
        <v>61</v>
      </c>
      <c r="I90" s="160">
        <f t="shared" si="19"/>
        <v>0</v>
      </c>
      <c r="J90" s="160">
        <f t="shared" si="19"/>
        <v>61</v>
      </c>
    </row>
    <row r="91" spans="2:10" ht="15">
      <c r="B91" s="127" t="s">
        <v>331</v>
      </c>
      <c r="C91" s="26" t="s">
        <v>215</v>
      </c>
      <c r="D91" s="26" t="s">
        <v>232</v>
      </c>
      <c r="E91" s="26" t="s">
        <v>75</v>
      </c>
      <c r="F91" s="26" t="s">
        <v>330</v>
      </c>
      <c r="G91" s="26"/>
      <c r="H91" s="27">
        <f t="shared" si="19"/>
        <v>61</v>
      </c>
      <c r="I91" s="160">
        <f t="shared" si="19"/>
        <v>0</v>
      </c>
      <c r="J91" s="160">
        <f t="shared" si="19"/>
        <v>61</v>
      </c>
    </row>
    <row r="92" spans="2:10" ht="22.5" customHeight="1">
      <c r="B92" s="129" t="s">
        <v>260</v>
      </c>
      <c r="C92" s="28" t="s">
        <v>215</v>
      </c>
      <c r="D92" s="28" t="s">
        <v>232</v>
      </c>
      <c r="E92" s="28" t="s">
        <v>75</v>
      </c>
      <c r="F92" s="28" t="s">
        <v>330</v>
      </c>
      <c r="G92" s="28" t="s">
        <v>248</v>
      </c>
      <c r="H92" s="29">
        <f>'вед.прил13'!I440</f>
        <v>61</v>
      </c>
      <c r="I92" s="172">
        <f>'вед.прил13'!N440</f>
        <v>0</v>
      </c>
      <c r="J92" s="172">
        <f>'вед.прил13'!O440</f>
        <v>61</v>
      </c>
    </row>
    <row r="93" spans="2:10" s="82" customFormat="1" ht="14.25">
      <c r="B93" s="120" t="s">
        <v>202</v>
      </c>
      <c r="C93" s="47" t="s">
        <v>215</v>
      </c>
      <c r="D93" s="47" t="s">
        <v>256</v>
      </c>
      <c r="E93" s="47"/>
      <c r="F93" s="47"/>
      <c r="G93" s="47"/>
      <c r="H93" s="101">
        <f>H94+H162+H173+H179+H185+H197+H191</f>
        <v>15638.2</v>
      </c>
      <c r="I93" s="171">
        <f>I94+I162+I173+I179+I185+I197+I191</f>
        <v>1847.1000000000001</v>
      </c>
      <c r="J93" s="171">
        <f>J94+J162+J173+J179+J185+J197+J191</f>
        <v>17485.300000000003</v>
      </c>
    </row>
    <row r="94" spans="2:10" ht="15">
      <c r="B94" s="121" t="s">
        <v>190</v>
      </c>
      <c r="C94" s="26" t="s">
        <v>215</v>
      </c>
      <c r="D94" s="26" t="s">
        <v>256</v>
      </c>
      <c r="E94" s="26" t="s">
        <v>139</v>
      </c>
      <c r="F94" s="26"/>
      <c r="G94" s="26"/>
      <c r="H94" s="27">
        <f>H103+H110+H117+H128+H135+H144+H148+H124+H95+H158+H99</f>
        <v>13995.1</v>
      </c>
      <c r="I94" s="160">
        <f>I103+I110+I117+I128+I135+I144+I148+I124+I95+I158+I99</f>
        <v>1884.7</v>
      </c>
      <c r="J94" s="160">
        <f>J103+J110+J117+J128+J135+J144+J148+J124+J95+J158+J99</f>
        <v>15879.800000000001</v>
      </c>
    </row>
    <row r="95" spans="2:10" ht="45">
      <c r="B95" s="127" t="s">
        <v>561</v>
      </c>
      <c r="C95" s="26" t="s">
        <v>215</v>
      </c>
      <c r="D95" s="26" t="s">
        <v>256</v>
      </c>
      <c r="E95" s="26" t="s">
        <v>562</v>
      </c>
      <c r="F95" s="26"/>
      <c r="G95" s="26"/>
      <c r="H95" s="27">
        <f aca="true" t="shared" si="20" ref="H95:J97">H96</f>
        <v>728.4</v>
      </c>
      <c r="I95" s="160">
        <f t="shared" si="20"/>
        <v>0</v>
      </c>
      <c r="J95" s="160">
        <f t="shared" si="20"/>
        <v>728.4</v>
      </c>
    </row>
    <row r="96" spans="2:10" ht="45">
      <c r="B96" s="127" t="s">
        <v>359</v>
      </c>
      <c r="C96" s="26" t="s">
        <v>215</v>
      </c>
      <c r="D96" s="26" t="s">
        <v>256</v>
      </c>
      <c r="E96" s="26" t="s">
        <v>562</v>
      </c>
      <c r="F96" s="26" t="s">
        <v>270</v>
      </c>
      <c r="G96" s="26"/>
      <c r="H96" s="27">
        <f t="shared" si="20"/>
        <v>728.4</v>
      </c>
      <c r="I96" s="160">
        <f t="shared" si="20"/>
        <v>0</v>
      </c>
      <c r="J96" s="160">
        <f t="shared" si="20"/>
        <v>728.4</v>
      </c>
    </row>
    <row r="97" spans="2:10" ht="45">
      <c r="B97" s="127" t="s">
        <v>345</v>
      </c>
      <c r="C97" s="26" t="s">
        <v>215</v>
      </c>
      <c r="D97" s="26" t="s">
        <v>256</v>
      </c>
      <c r="E97" s="26" t="s">
        <v>562</v>
      </c>
      <c r="F97" s="26" t="s">
        <v>271</v>
      </c>
      <c r="G97" s="26"/>
      <c r="H97" s="27">
        <f t="shared" si="20"/>
        <v>728.4</v>
      </c>
      <c r="I97" s="160">
        <f t="shared" si="20"/>
        <v>0</v>
      </c>
      <c r="J97" s="160">
        <f t="shared" si="20"/>
        <v>728.4</v>
      </c>
    </row>
    <row r="98" spans="2:10" ht="21" customHeight="1">
      <c r="B98" s="126" t="s">
        <v>261</v>
      </c>
      <c r="C98" s="28" t="s">
        <v>215</v>
      </c>
      <c r="D98" s="28" t="s">
        <v>256</v>
      </c>
      <c r="E98" s="28" t="s">
        <v>562</v>
      </c>
      <c r="F98" s="28" t="s">
        <v>271</v>
      </c>
      <c r="G98" s="28" t="s">
        <v>249</v>
      </c>
      <c r="H98" s="29">
        <f>'вед.прил13'!I481</f>
        <v>728.4</v>
      </c>
      <c r="I98" s="164">
        <f>'вед.прил13'!N481</f>
        <v>0</v>
      </c>
      <c r="J98" s="164">
        <f>'вед.прил13'!O481</f>
        <v>728.4</v>
      </c>
    </row>
    <row r="99" spans="2:10" ht="136.5" customHeight="1">
      <c r="B99" s="131" t="s">
        <v>575</v>
      </c>
      <c r="C99" s="26" t="s">
        <v>215</v>
      </c>
      <c r="D99" s="26" t="s">
        <v>256</v>
      </c>
      <c r="E99" s="167" t="s">
        <v>576</v>
      </c>
      <c r="F99" s="26"/>
      <c r="G99" s="26"/>
      <c r="H99" s="29">
        <f aca="true" t="shared" si="21" ref="H99:J101">H100</f>
        <v>0</v>
      </c>
      <c r="I99" s="160">
        <f t="shared" si="21"/>
        <v>128.8</v>
      </c>
      <c r="J99" s="160">
        <f t="shared" si="21"/>
        <v>128.8</v>
      </c>
    </row>
    <row r="100" spans="2:10" ht="96" customHeight="1">
      <c r="B100" s="121" t="s">
        <v>344</v>
      </c>
      <c r="C100" s="26" t="s">
        <v>215</v>
      </c>
      <c r="D100" s="26" t="s">
        <v>256</v>
      </c>
      <c r="E100" s="167" t="s">
        <v>576</v>
      </c>
      <c r="F100" s="26" t="s">
        <v>268</v>
      </c>
      <c r="G100" s="26"/>
      <c r="H100" s="29">
        <f t="shared" si="21"/>
        <v>0</v>
      </c>
      <c r="I100" s="160">
        <f t="shared" si="21"/>
        <v>128.8</v>
      </c>
      <c r="J100" s="160">
        <f t="shared" si="21"/>
        <v>128.8</v>
      </c>
    </row>
    <row r="101" spans="2:10" ht="36" customHeight="1">
      <c r="B101" s="121" t="s">
        <v>343</v>
      </c>
      <c r="C101" s="26" t="s">
        <v>215</v>
      </c>
      <c r="D101" s="26" t="s">
        <v>256</v>
      </c>
      <c r="E101" s="167" t="s">
        <v>576</v>
      </c>
      <c r="F101" s="26" t="s">
        <v>269</v>
      </c>
      <c r="G101" s="26"/>
      <c r="H101" s="29">
        <f t="shared" si="21"/>
        <v>0</v>
      </c>
      <c r="I101" s="160">
        <f t="shared" si="21"/>
        <v>128.8</v>
      </c>
      <c r="J101" s="160">
        <f t="shared" si="21"/>
        <v>128.8</v>
      </c>
    </row>
    <row r="102" spans="2:10" ht="21" customHeight="1">
      <c r="B102" s="126" t="s">
        <v>261</v>
      </c>
      <c r="C102" s="28" t="s">
        <v>215</v>
      </c>
      <c r="D102" s="28" t="s">
        <v>256</v>
      </c>
      <c r="E102" s="56" t="s">
        <v>576</v>
      </c>
      <c r="F102" s="28" t="s">
        <v>269</v>
      </c>
      <c r="G102" s="28" t="s">
        <v>249</v>
      </c>
      <c r="H102" s="29">
        <f>'вед.прил13'!I283</f>
        <v>0</v>
      </c>
      <c r="I102" s="164">
        <f>'вед.прил13'!N283</f>
        <v>128.8</v>
      </c>
      <c r="J102" s="164">
        <f>'вед.прил13'!O283</f>
        <v>128.8</v>
      </c>
    </row>
    <row r="103" spans="2:10" s="82" customFormat="1" ht="120">
      <c r="B103" s="121" t="str">
        <f>'вед.прил13'!A482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103" s="26" t="s">
        <v>215</v>
      </c>
      <c r="D103" s="26" t="s">
        <v>256</v>
      </c>
      <c r="E103" s="26" t="s">
        <v>140</v>
      </c>
      <c r="F103" s="47"/>
      <c r="G103" s="47"/>
      <c r="H103" s="27">
        <f>H105+H107</f>
        <v>360.7</v>
      </c>
      <c r="I103" s="160">
        <f>I105+I107</f>
        <v>0</v>
      </c>
      <c r="J103" s="160">
        <f>J105+J107</f>
        <v>360.7</v>
      </c>
    </row>
    <row r="104" spans="2:10" s="82" customFormat="1" ht="90">
      <c r="B104" s="121" t="s">
        <v>344</v>
      </c>
      <c r="C104" s="26" t="s">
        <v>215</v>
      </c>
      <c r="D104" s="26" t="s">
        <v>256</v>
      </c>
      <c r="E104" s="26" t="s">
        <v>140</v>
      </c>
      <c r="F104" s="26" t="s">
        <v>268</v>
      </c>
      <c r="G104" s="47"/>
      <c r="H104" s="27">
        <f aca="true" t="shared" si="22" ref="H104:J105">H105</f>
        <v>293.4</v>
      </c>
      <c r="I104" s="160">
        <f t="shared" si="22"/>
        <v>0</v>
      </c>
      <c r="J104" s="160">
        <f t="shared" si="22"/>
        <v>293.4</v>
      </c>
    </row>
    <row r="105" spans="2:10" s="82" customFormat="1" ht="30">
      <c r="B105" s="121" t="s">
        <v>343</v>
      </c>
      <c r="C105" s="26" t="s">
        <v>215</v>
      </c>
      <c r="D105" s="26" t="s">
        <v>256</v>
      </c>
      <c r="E105" s="26" t="s">
        <v>140</v>
      </c>
      <c r="F105" s="26" t="s">
        <v>269</v>
      </c>
      <c r="G105" s="26"/>
      <c r="H105" s="27">
        <f t="shared" si="22"/>
        <v>293.4</v>
      </c>
      <c r="I105" s="160">
        <f t="shared" si="22"/>
        <v>0</v>
      </c>
      <c r="J105" s="160">
        <f t="shared" si="22"/>
        <v>293.4</v>
      </c>
    </row>
    <row r="106" spans="2:10" s="88" customFormat="1" ht="18.75" customHeight="1">
      <c r="B106" s="126" t="s">
        <v>261</v>
      </c>
      <c r="C106" s="28" t="s">
        <v>215</v>
      </c>
      <c r="D106" s="28" t="s">
        <v>256</v>
      </c>
      <c r="E106" s="28" t="s">
        <v>140</v>
      </c>
      <c r="F106" s="28" t="s">
        <v>269</v>
      </c>
      <c r="G106" s="28" t="s">
        <v>249</v>
      </c>
      <c r="H106" s="29">
        <f>'вед.прил13'!I484</f>
        <v>293.4</v>
      </c>
      <c r="I106" s="172">
        <f>'вед.прил13'!N485</f>
        <v>0</v>
      </c>
      <c r="J106" s="172">
        <f>'вед.прил13'!O485</f>
        <v>293.4</v>
      </c>
    </row>
    <row r="107" spans="2:10" s="89" customFormat="1" ht="45">
      <c r="B107" s="127" t="s">
        <v>359</v>
      </c>
      <c r="C107" s="26" t="s">
        <v>215</v>
      </c>
      <c r="D107" s="26" t="s">
        <v>256</v>
      </c>
      <c r="E107" s="26" t="s">
        <v>140</v>
      </c>
      <c r="F107" s="26" t="s">
        <v>270</v>
      </c>
      <c r="G107" s="26"/>
      <c r="H107" s="27">
        <f aca="true" t="shared" si="23" ref="H107:J108">H108</f>
        <v>67.3</v>
      </c>
      <c r="I107" s="160">
        <f t="shared" si="23"/>
        <v>0</v>
      </c>
      <c r="J107" s="160">
        <f t="shared" si="23"/>
        <v>67.3</v>
      </c>
    </row>
    <row r="108" spans="2:10" s="89" customFormat="1" ht="45">
      <c r="B108" s="127" t="s">
        <v>345</v>
      </c>
      <c r="C108" s="26" t="s">
        <v>215</v>
      </c>
      <c r="D108" s="26" t="s">
        <v>256</v>
      </c>
      <c r="E108" s="26" t="s">
        <v>140</v>
      </c>
      <c r="F108" s="26" t="s">
        <v>271</v>
      </c>
      <c r="G108" s="26"/>
      <c r="H108" s="27">
        <f t="shared" si="23"/>
        <v>67.3</v>
      </c>
      <c r="I108" s="160">
        <f t="shared" si="23"/>
        <v>0</v>
      </c>
      <c r="J108" s="160">
        <f t="shared" si="23"/>
        <v>67.3</v>
      </c>
    </row>
    <row r="109" spans="2:10" s="89" customFormat="1" ht="21" customHeight="1">
      <c r="B109" s="129" t="s">
        <v>261</v>
      </c>
      <c r="C109" s="28" t="s">
        <v>215</v>
      </c>
      <c r="D109" s="28" t="s">
        <v>256</v>
      </c>
      <c r="E109" s="28" t="s">
        <v>140</v>
      </c>
      <c r="F109" s="28" t="s">
        <v>271</v>
      </c>
      <c r="G109" s="28" t="s">
        <v>249</v>
      </c>
      <c r="H109" s="29">
        <f>'вед.прил13'!I488</f>
        <v>67.3</v>
      </c>
      <c r="I109" s="172">
        <f>'вед.прил13'!N488</f>
        <v>0</v>
      </c>
      <c r="J109" s="172">
        <f>'вед.прил13'!O488</f>
        <v>67.3</v>
      </c>
    </row>
    <row r="110" spans="2:10" s="89" customFormat="1" ht="90">
      <c r="B110" s="121" t="s">
        <v>402</v>
      </c>
      <c r="C110" s="26" t="s">
        <v>215</v>
      </c>
      <c r="D110" s="26" t="s">
        <v>256</v>
      </c>
      <c r="E110" s="26" t="s">
        <v>83</v>
      </c>
      <c r="F110" s="26"/>
      <c r="G110" s="26"/>
      <c r="H110" s="27">
        <f>H112+H114</f>
        <v>866.1</v>
      </c>
      <c r="I110" s="160">
        <f>I112+I114</f>
        <v>0</v>
      </c>
      <c r="J110" s="160">
        <f>J112+J114</f>
        <v>866.1</v>
      </c>
    </row>
    <row r="111" spans="2:10" s="89" customFormat="1" ht="90">
      <c r="B111" s="121" t="s">
        <v>344</v>
      </c>
      <c r="C111" s="26" t="s">
        <v>215</v>
      </c>
      <c r="D111" s="26" t="s">
        <v>256</v>
      </c>
      <c r="E111" s="26" t="s">
        <v>83</v>
      </c>
      <c r="F111" s="26" t="s">
        <v>268</v>
      </c>
      <c r="G111" s="26"/>
      <c r="H111" s="27">
        <f aca="true" t="shared" si="24" ref="H111:J112">H112</f>
        <v>810.5</v>
      </c>
      <c r="I111" s="160">
        <f t="shared" si="24"/>
        <v>0</v>
      </c>
      <c r="J111" s="160">
        <f t="shared" si="24"/>
        <v>810.5</v>
      </c>
    </row>
    <row r="112" spans="2:10" s="82" customFormat="1" ht="30">
      <c r="B112" s="121" t="s">
        <v>343</v>
      </c>
      <c r="C112" s="26" t="s">
        <v>215</v>
      </c>
      <c r="D112" s="26" t="s">
        <v>256</v>
      </c>
      <c r="E112" s="26" t="s">
        <v>83</v>
      </c>
      <c r="F112" s="26" t="s">
        <v>269</v>
      </c>
      <c r="G112" s="26"/>
      <c r="H112" s="27">
        <f t="shared" si="24"/>
        <v>810.5</v>
      </c>
      <c r="I112" s="160">
        <f t="shared" si="24"/>
        <v>0</v>
      </c>
      <c r="J112" s="160">
        <f t="shared" si="24"/>
        <v>810.5</v>
      </c>
    </row>
    <row r="113" spans="2:10" s="82" customFormat="1" ht="19.5" customHeight="1">
      <c r="B113" s="126" t="s">
        <v>261</v>
      </c>
      <c r="C113" s="28" t="s">
        <v>215</v>
      </c>
      <c r="D113" s="28" t="s">
        <v>256</v>
      </c>
      <c r="E113" s="28" t="s">
        <v>83</v>
      </c>
      <c r="F113" s="28" t="s">
        <v>269</v>
      </c>
      <c r="G113" s="28" t="s">
        <v>249</v>
      </c>
      <c r="H113" s="29">
        <f>'вед.прил13'!I492</f>
        <v>810.5</v>
      </c>
      <c r="I113" s="172">
        <f>'вед.прил13'!N492</f>
        <v>0</v>
      </c>
      <c r="J113" s="172">
        <f>'вед.прил13'!O492</f>
        <v>810.5</v>
      </c>
    </row>
    <row r="114" spans="2:10" s="82" customFormat="1" ht="45">
      <c r="B114" s="127" t="s">
        <v>359</v>
      </c>
      <c r="C114" s="26" t="s">
        <v>215</v>
      </c>
      <c r="D114" s="26" t="s">
        <v>256</v>
      </c>
      <c r="E114" s="26" t="s">
        <v>83</v>
      </c>
      <c r="F114" s="26" t="s">
        <v>270</v>
      </c>
      <c r="G114" s="26"/>
      <c r="H114" s="27">
        <f aca="true" t="shared" si="25" ref="H114:J115">H115</f>
        <v>55.6</v>
      </c>
      <c r="I114" s="160">
        <f t="shared" si="25"/>
        <v>0</v>
      </c>
      <c r="J114" s="160">
        <f t="shared" si="25"/>
        <v>55.6</v>
      </c>
    </row>
    <row r="115" spans="2:10" s="82" customFormat="1" ht="45">
      <c r="B115" s="127" t="s">
        <v>345</v>
      </c>
      <c r="C115" s="26" t="s">
        <v>215</v>
      </c>
      <c r="D115" s="26" t="s">
        <v>256</v>
      </c>
      <c r="E115" s="26" t="s">
        <v>83</v>
      </c>
      <c r="F115" s="26" t="s">
        <v>271</v>
      </c>
      <c r="G115" s="26"/>
      <c r="H115" s="27">
        <f t="shared" si="25"/>
        <v>55.6</v>
      </c>
      <c r="I115" s="160">
        <f t="shared" si="25"/>
        <v>0</v>
      </c>
      <c r="J115" s="160">
        <f t="shared" si="25"/>
        <v>55.6</v>
      </c>
    </row>
    <row r="116" spans="2:10" s="82" customFormat="1" ht="22.5" customHeight="1">
      <c r="B116" s="129" t="s">
        <v>261</v>
      </c>
      <c r="C116" s="28" t="s">
        <v>215</v>
      </c>
      <c r="D116" s="28" t="s">
        <v>256</v>
      </c>
      <c r="E116" s="28" t="s">
        <v>83</v>
      </c>
      <c r="F116" s="28" t="s">
        <v>271</v>
      </c>
      <c r="G116" s="28" t="s">
        <v>249</v>
      </c>
      <c r="H116" s="29">
        <f>'вед.прил13'!I495</f>
        <v>55.6</v>
      </c>
      <c r="I116" s="172">
        <f>'вед.прил13'!N495</f>
        <v>0</v>
      </c>
      <c r="J116" s="172">
        <f>'вед.прил13'!O495</f>
        <v>55.6</v>
      </c>
    </row>
    <row r="117" spans="2:10" s="82" customFormat="1" ht="45">
      <c r="B117" s="121" t="str">
        <f>'вед.прил13'!A496</f>
        <v>Выполнение полномочий в сфере трудовых отношений в рамках  непрограммной части городского бюджета</v>
      </c>
      <c r="C117" s="26" t="s">
        <v>215</v>
      </c>
      <c r="D117" s="26" t="s">
        <v>256</v>
      </c>
      <c r="E117" s="26" t="s">
        <v>84</v>
      </c>
      <c r="F117" s="26"/>
      <c r="G117" s="26"/>
      <c r="H117" s="27">
        <f>H118+H121</f>
        <v>357.4</v>
      </c>
      <c r="I117" s="160">
        <f>I118+I121</f>
        <v>0</v>
      </c>
      <c r="J117" s="160">
        <f>J118+J121</f>
        <v>357.4</v>
      </c>
    </row>
    <row r="118" spans="2:10" s="82" customFormat="1" ht="90">
      <c r="B118" s="121" t="s">
        <v>344</v>
      </c>
      <c r="C118" s="26" t="s">
        <v>215</v>
      </c>
      <c r="D118" s="26" t="s">
        <v>256</v>
      </c>
      <c r="E118" s="26" t="s">
        <v>84</v>
      </c>
      <c r="F118" s="26" t="s">
        <v>268</v>
      </c>
      <c r="G118" s="26"/>
      <c r="H118" s="27">
        <f aca="true" t="shared" si="26" ref="H118:J119">H119</f>
        <v>309.4</v>
      </c>
      <c r="I118" s="160">
        <f t="shared" si="26"/>
        <v>0</v>
      </c>
      <c r="J118" s="160">
        <f t="shared" si="26"/>
        <v>309.4</v>
      </c>
    </row>
    <row r="119" spans="2:10" s="82" customFormat="1" ht="30">
      <c r="B119" s="121" t="s">
        <v>343</v>
      </c>
      <c r="C119" s="26" t="s">
        <v>215</v>
      </c>
      <c r="D119" s="26" t="s">
        <v>256</v>
      </c>
      <c r="E119" s="26" t="s">
        <v>84</v>
      </c>
      <c r="F119" s="26" t="s">
        <v>269</v>
      </c>
      <c r="G119" s="26"/>
      <c r="H119" s="27">
        <f t="shared" si="26"/>
        <v>309.4</v>
      </c>
      <c r="I119" s="160">
        <f t="shared" si="26"/>
        <v>0</v>
      </c>
      <c r="J119" s="160">
        <f t="shared" si="26"/>
        <v>309.4</v>
      </c>
    </row>
    <row r="120" spans="2:10" s="82" customFormat="1" ht="19.5" customHeight="1">
      <c r="B120" s="126" t="s">
        <v>261</v>
      </c>
      <c r="C120" s="28" t="s">
        <v>215</v>
      </c>
      <c r="D120" s="28" t="s">
        <v>256</v>
      </c>
      <c r="E120" s="28" t="s">
        <v>84</v>
      </c>
      <c r="F120" s="28" t="s">
        <v>269</v>
      </c>
      <c r="G120" s="28" t="s">
        <v>249</v>
      </c>
      <c r="H120" s="29">
        <f>'вед.прил13'!I499</f>
        <v>309.4</v>
      </c>
      <c r="I120" s="172">
        <f>'вед.прил13'!N499</f>
        <v>0</v>
      </c>
      <c r="J120" s="172">
        <f>'вед.прил13'!O499</f>
        <v>309.4</v>
      </c>
    </row>
    <row r="121" spans="2:10" s="82" customFormat="1" ht="45">
      <c r="B121" s="127" t="s">
        <v>359</v>
      </c>
      <c r="C121" s="26" t="s">
        <v>215</v>
      </c>
      <c r="D121" s="26" t="s">
        <v>256</v>
      </c>
      <c r="E121" s="26" t="s">
        <v>84</v>
      </c>
      <c r="F121" s="26" t="s">
        <v>270</v>
      </c>
      <c r="G121" s="26"/>
      <c r="H121" s="27">
        <f aca="true" t="shared" si="27" ref="H121:J122">H122</f>
        <v>48</v>
      </c>
      <c r="I121" s="160">
        <f t="shared" si="27"/>
        <v>0</v>
      </c>
      <c r="J121" s="160">
        <f t="shared" si="27"/>
        <v>48</v>
      </c>
    </row>
    <row r="122" spans="2:10" s="82" customFormat="1" ht="45">
      <c r="B122" s="127" t="s">
        <v>345</v>
      </c>
      <c r="C122" s="26" t="s">
        <v>215</v>
      </c>
      <c r="D122" s="26" t="s">
        <v>256</v>
      </c>
      <c r="E122" s="26" t="s">
        <v>84</v>
      </c>
      <c r="F122" s="26" t="s">
        <v>271</v>
      </c>
      <c r="G122" s="26"/>
      <c r="H122" s="27">
        <f t="shared" si="27"/>
        <v>48</v>
      </c>
      <c r="I122" s="160">
        <f t="shared" si="27"/>
        <v>0</v>
      </c>
      <c r="J122" s="160">
        <f t="shared" si="27"/>
        <v>48</v>
      </c>
    </row>
    <row r="123" spans="2:10" s="82" customFormat="1" ht="20.25" customHeight="1">
      <c r="B123" s="126" t="s">
        <v>261</v>
      </c>
      <c r="C123" s="28" t="s">
        <v>215</v>
      </c>
      <c r="D123" s="28" t="s">
        <v>256</v>
      </c>
      <c r="E123" s="28" t="s">
        <v>84</v>
      </c>
      <c r="F123" s="28" t="s">
        <v>271</v>
      </c>
      <c r="G123" s="28" t="s">
        <v>249</v>
      </c>
      <c r="H123" s="29">
        <f>'вед.прил13'!I502</f>
        <v>48</v>
      </c>
      <c r="I123" s="172">
        <f>'вед.прил13'!N502</f>
        <v>0</v>
      </c>
      <c r="J123" s="172">
        <f>'вед.прил13'!O502</f>
        <v>48</v>
      </c>
    </row>
    <row r="124" spans="2:10" s="82" customFormat="1" ht="75">
      <c r="B124" s="121" t="s">
        <v>452</v>
      </c>
      <c r="C124" s="26" t="s">
        <v>215</v>
      </c>
      <c r="D124" s="26" t="s">
        <v>256</v>
      </c>
      <c r="E124" s="26" t="s">
        <v>451</v>
      </c>
      <c r="F124" s="26"/>
      <c r="G124" s="26"/>
      <c r="H124" s="27">
        <f aca="true" t="shared" si="28" ref="H124:J126">H125</f>
        <v>100</v>
      </c>
      <c r="I124" s="160">
        <f t="shared" si="28"/>
        <v>0</v>
      </c>
      <c r="J124" s="160">
        <f t="shared" si="28"/>
        <v>100</v>
      </c>
    </row>
    <row r="125" spans="2:10" s="82" customFormat="1" ht="45">
      <c r="B125" s="127" t="s">
        <v>359</v>
      </c>
      <c r="C125" s="26" t="s">
        <v>215</v>
      </c>
      <c r="D125" s="26" t="s">
        <v>256</v>
      </c>
      <c r="E125" s="26" t="s">
        <v>451</v>
      </c>
      <c r="F125" s="26" t="s">
        <v>270</v>
      </c>
      <c r="G125" s="26"/>
      <c r="H125" s="27">
        <f t="shared" si="28"/>
        <v>100</v>
      </c>
      <c r="I125" s="160">
        <f t="shared" si="28"/>
        <v>0</v>
      </c>
      <c r="J125" s="160">
        <f t="shared" si="28"/>
        <v>100</v>
      </c>
    </row>
    <row r="126" spans="2:10" s="82" customFormat="1" ht="45">
      <c r="B126" s="127" t="s">
        <v>345</v>
      </c>
      <c r="C126" s="26" t="s">
        <v>215</v>
      </c>
      <c r="D126" s="26" t="s">
        <v>256</v>
      </c>
      <c r="E126" s="26" t="s">
        <v>451</v>
      </c>
      <c r="F126" s="26" t="s">
        <v>271</v>
      </c>
      <c r="G126" s="26"/>
      <c r="H126" s="27">
        <f t="shared" si="28"/>
        <v>100</v>
      </c>
      <c r="I126" s="160">
        <f t="shared" si="28"/>
        <v>0</v>
      </c>
      <c r="J126" s="160">
        <f t="shared" si="28"/>
        <v>100</v>
      </c>
    </row>
    <row r="127" spans="2:10" s="82" customFormat="1" ht="22.5" customHeight="1">
      <c r="B127" s="126" t="s">
        <v>261</v>
      </c>
      <c r="C127" s="28" t="s">
        <v>215</v>
      </c>
      <c r="D127" s="28" t="s">
        <v>256</v>
      </c>
      <c r="E127" s="28" t="s">
        <v>451</v>
      </c>
      <c r="F127" s="28" t="s">
        <v>271</v>
      </c>
      <c r="G127" s="28" t="s">
        <v>249</v>
      </c>
      <c r="H127" s="29">
        <f>'вед.прил13'!I287</f>
        <v>100</v>
      </c>
      <c r="I127" s="172">
        <f>'вед.прил13'!N287</f>
        <v>0</v>
      </c>
      <c r="J127" s="172">
        <f>'вед.прил13'!O287</f>
        <v>100</v>
      </c>
    </row>
    <row r="128" spans="2:10" s="87" customFormat="1" ht="30">
      <c r="B128" s="128" t="s">
        <v>267</v>
      </c>
      <c r="C128" s="26" t="s">
        <v>215</v>
      </c>
      <c r="D128" s="26" t="s">
        <v>256</v>
      </c>
      <c r="E128" s="26" t="s">
        <v>399</v>
      </c>
      <c r="F128" s="26"/>
      <c r="G128" s="26"/>
      <c r="H128" s="27">
        <f>H130+H132</f>
        <v>7404.8</v>
      </c>
      <c r="I128" s="160">
        <f>I130+I132</f>
        <v>819.7</v>
      </c>
      <c r="J128" s="160">
        <f>J130+J132</f>
        <v>8224.5</v>
      </c>
    </row>
    <row r="129" spans="2:10" s="87" customFormat="1" ht="90">
      <c r="B129" s="121" t="s">
        <v>344</v>
      </c>
      <c r="C129" s="26" t="s">
        <v>215</v>
      </c>
      <c r="D129" s="26" t="s">
        <v>256</v>
      </c>
      <c r="E129" s="26" t="s">
        <v>399</v>
      </c>
      <c r="F129" s="26" t="s">
        <v>268</v>
      </c>
      <c r="G129" s="26"/>
      <c r="H129" s="27">
        <f aca="true" t="shared" si="29" ref="H129:J130">H130</f>
        <v>6845.8</v>
      </c>
      <c r="I129" s="160">
        <f t="shared" si="29"/>
        <v>728</v>
      </c>
      <c r="J129" s="160">
        <f t="shared" si="29"/>
        <v>7573.8</v>
      </c>
    </row>
    <row r="130" spans="2:10" s="86" customFormat="1" ht="30">
      <c r="B130" s="121" t="s">
        <v>343</v>
      </c>
      <c r="C130" s="26" t="s">
        <v>215</v>
      </c>
      <c r="D130" s="26" t="s">
        <v>256</v>
      </c>
      <c r="E130" s="26" t="s">
        <v>399</v>
      </c>
      <c r="F130" s="26" t="s">
        <v>269</v>
      </c>
      <c r="G130" s="26"/>
      <c r="H130" s="27">
        <f t="shared" si="29"/>
        <v>6845.8</v>
      </c>
      <c r="I130" s="160">
        <f t="shared" si="29"/>
        <v>728</v>
      </c>
      <c r="J130" s="160">
        <f t="shared" si="29"/>
        <v>7573.8</v>
      </c>
    </row>
    <row r="131" spans="2:10" s="86" customFormat="1" ht="16.5" customHeight="1">
      <c r="B131" s="126" t="s">
        <v>260</v>
      </c>
      <c r="C131" s="26" t="s">
        <v>215</v>
      </c>
      <c r="D131" s="26" t="s">
        <v>256</v>
      </c>
      <c r="E131" s="28" t="s">
        <v>399</v>
      </c>
      <c r="F131" s="28" t="s">
        <v>269</v>
      </c>
      <c r="G131" s="28" t="s">
        <v>248</v>
      </c>
      <c r="H131" s="29">
        <f>'вед.прил13'!I291</f>
        <v>6845.8</v>
      </c>
      <c r="I131" s="172">
        <f>'вед.прил13'!N291</f>
        <v>728</v>
      </c>
      <c r="J131" s="172">
        <f>'вед.прил13'!O291</f>
        <v>7573.8</v>
      </c>
    </row>
    <row r="132" spans="2:10" s="86" customFormat="1" ht="45">
      <c r="B132" s="127" t="s">
        <v>359</v>
      </c>
      <c r="C132" s="26" t="s">
        <v>215</v>
      </c>
      <c r="D132" s="26" t="s">
        <v>256</v>
      </c>
      <c r="E132" s="26" t="s">
        <v>399</v>
      </c>
      <c r="F132" s="26" t="s">
        <v>270</v>
      </c>
      <c r="G132" s="26"/>
      <c r="H132" s="27">
        <f aca="true" t="shared" si="30" ref="H132:J133">H133</f>
        <v>559</v>
      </c>
      <c r="I132" s="160">
        <f t="shared" si="30"/>
        <v>91.7</v>
      </c>
      <c r="J132" s="160">
        <f t="shared" si="30"/>
        <v>650.7</v>
      </c>
    </row>
    <row r="133" spans="2:10" s="86" customFormat="1" ht="45">
      <c r="B133" s="127" t="s">
        <v>345</v>
      </c>
      <c r="C133" s="26" t="s">
        <v>215</v>
      </c>
      <c r="D133" s="26" t="s">
        <v>256</v>
      </c>
      <c r="E133" s="26" t="s">
        <v>399</v>
      </c>
      <c r="F133" s="26" t="s">
        <v>271</v>
      </c>
      <c r="G133" s="26"/>
      <c r="H133" s="27">
        <f t="shared" si="30"/>
        <v>559</v>
      </c>
      <c r="I133" s="160">
        <f t="shared" si="30"/>
        <v>91.7</v>
      </c>
      <c r="J133" s="160">
        <f t="shared" si="30"/>
        <v>650.7</v>
      </c>
    </row>
    <row r="134" spans="2:10" s="87" customFormat="1" ht="23.25" customHeight="1">
      <c r="B134" s="129" t="s">
        <v>260</v>
      </c>
      <c r="C134" s="26" t="s">
        <v>215</v>
      </c>
      <c r="D134" s="26" t="s">
        <v>256</v>
      </c>
      <c r="E134" s="28" t="s">
        <v>399</v>
      </c>
      <c r="F134" s="28" t="s">
        <v>271</v>
      </c>
      <c r="G134" s="28" t="s">
        <v>248</v>
      </c>
      <c r="H134" s="29">
        <f>'вед.прил13'!I294</f>
        <v>559</v>
      </c>
      <c r="I134" s="172">
        <f>'вед.прил13'!N294</f>
        <v>91.7</v>
      </c>
      <c r="J134" s="172">
        <f>'вед.прил13'!O294</f>
        <v>650.7</v>
      </c>
    </row>
    <row r="135" spans="2:10" s="87" customFormat="1" ht="75">
      <c r="B135" s="127" t="s">
        <v>303</v>
      </c>
      <c r="C135" s="26" t="s">
        <v>215</v>
      </c>
      <c r="D135" s="26" t="s">
        <v>256</v>
      </c>
      <c r="E135" s="26" t="s">
        <v>141</v>
      </c>
      <c r="F135" s="26"/>
      <c r="G135" s="26"/>
      <c r="H135" s="27">
        <f>H136+H139</f>
        <v>2132.5</v>
      </c>
      <c r="I135" s="160">
        <f>I136+I139</f>
        <v>826.2</v>
      </c>
      <c r="J135" s="160">
        <f>J136+J139</f>
        <v>2958.7</v>
      </c>
    </row>
    <row r="136" spans="2:10" s="86" customFormat="1" ht="45">
      <c r="B136" s="127" t="s">
        <v>359</v>
      </c>
      <c r="C136" s="26" t="s">
        <v>215</v>
      </c>
      <c r="D136" s="26" t="s">
        <v>256</v>
      </c>
      <c r="E136" s="26" t="s">
        <v>141</v>
      </c>
      <c r="F136" s="26" t="s">
        <v>270</v>
      </c>
      <c r="G136" s="26"/>
      <c r="H136" s="27">
        <f aca="true" t="shared" si="31" ref="H136:J137">H137</f>
        <v>2072.3</v>
      </c>
      <c r="I136" s="160">
        <f t="shared" si="31"/>
        <v>826.2</v>
      </c>
      <c r="J136" s="160">
        <f t="shared" si="31"/>
        <v>2898.5</v>
      </c>
    </row>
    <row r="137" spans="2:10" s="82" customFormat="1" ht="45">
      <c r="B137" s="127" t="s">
        <v>345</v>
      </c>
      <c r="C137" s="26" t="s">
        <v>215</v>
      </c>
      <c r="D137" s="26" t="s">
        <v>256</v>
      </c>
      <c r="E137" s="26" t="s">
        <v>141</v>
      </c>
      <c r="F137" s="26" t="s">
        <v>271</v>
      </c>
      <c r="G137" s="26"/>
      <c r="H137" s="27">
        <f t="shared" si="31"/>
        <v>2072.3</v>
      </c>
      <c r="I137" s="160">
        <f t="shared" si="31"/>
        <v>826.2</v>
      </c>
      <c r="J137" s="160">
        <f t="shared" si="31"/>
        <v>2898.5</v>
      </c>
    </row>
    <row r="138" spans="2:10" s="82" customFormat="1" ht="22.5" customHeight="1">
      <c r="B138" s="129" t="s">
        <v>260</v>
      </c>
      <c r="C138" s="28" t="s">
        <v>215</v>
      </c>
      <c r="D138" s="28" t="s">
        <v>256</v>
      </c>
      <c r="E138" s="28" t="s">
        <v>141</v>
      </c>
      <c r="F138" s="28" t="s">
        <v>271</v>
      </c>
      <c r="G138" s="28" t="s">
        <v>248</v>
      </c>
      <c r="H138" s="29">
        <f>'вед.прил13'!I298+'вед.прил13'!I506</f>
        <v>2072.3</v>
      </c>
      <c r="I138" s="172">
        <f>'вед.прил13'!N298+'вед.прил13'!N506</f>
        <v>826.2</v>
      </c>
      <c r="J138" s="172">
        <f>'вед.прил13'!O298+'вед.прил13'!O506</f>
        <v>2898.5</v>
      </c>
    </row>
    <row r="139" spans="2:10" s="82" customFormat="1" ht="15">
      <c r="B139" s="127" t="s">
        <v>279</v>
      </c>
      <c r="C139" s="26" t="s">
        <v>215</v>
      </c>
      <c r="D139" s="26" t="s">
        <v>256</v>
      </c>
      <c r="E139" s="26" t="s">
        <v>141</v>
      </c>
      <c r="F139" s="26" t="s">
        <v>278</v>
      </c>
      <c r="G139" s="26"/>
      <c r="H139" s="27">
        <f>H142+H140</f>
        <v>60.2</v>
      </c>
      <c r="I139" s="160">
        <f>I142+I140</f>
        <v>0</v>
      </c>
      <c r="J139" s="160">
        <f>J142+J140</f>
        <v>60.2</v>
      </c>
    </row>
    <row r="140" spans="2:10" s="82" customFormat="1" ht="15">
      <c r="B140" s="121" t="s">
        <v>555</v>
      </c>
      <c r="C140" s="26" t="s">
        <v>215</v>
      </c>
      <c r="D140" s="26" t="s">
        <v>256</v>
      </c>
      <c r="E140" s="26" t="s">
        <v>141</v>
      </c>
      <c r="F140" s="26" t="s">
        <v>554</v>
      </c>
      <c r="G140" s="26"/>
      <c r="H140" s="27">
        <f>H141</f>
        <v>50</v>
      </c>
      <c r="I140" s="160">
        <f>I141</f>
        <v>0</v>
      </c>
      <c r="J140" s="160">
        <f>J141</f>
        <v>50</v>
      </c>
    </row>
    <row r="141" spans="2:10" s="82" customFormat="1" ht="24.75" customHeight="1">
      <c r="B141" s="129" t="s">
        <v>260</v>
      </c>
      <c r="C141" s="28" t="s">
        <v>215</v>
      </c>
      <c r="D141" s="28" t="s">
        <v>256</v>
      </c>
      <c r="E141" s="28" t="s">
        <v>141</v>
      </c>
      <c r="F141" s="28" t="s">
        <v>554</v>
      </c>
      <c r="G141" s="28" t="s">
        <v>248</v>
      </c>
      <c r="H141" s="29">
        <f>'вед.прил13'!I509</f>
        <v>50</v>
      </c>
      <c r="I141" s="164">
        <f>'вед.прил13'!N509</f>
        <v>0</v>
      </c>
      <c r="J141" s="164">
        <f>'вед.прил13'!O509</f>
        <v>50</v>
      </c>
    </row>
    <row r="142" spans="2:10" s="82" customFormat="1" ht="15">
      <c r="B142" s="127" t="s">
        <v>281</v>
      </c>
      <c r="C142" s="26" t="s">
        <v>215</v>
      </c>
      <c r="D142" s="26" t="s">
        <v>256</v>
      </c>
      <c r="E142" s="26" t="s">
        <v>141</v>
      </c>
      <c r="F142" s="26" t="s">
        <v>280</v>
      </c>
      <c r="G142" s="26"/>
      <c r="H142" s="27">
        <f>H143</f>
        <v>10.2</v>
      </c>
      <c r="I142" s="160">
        <f>'вед.прил13'!N301</f>
        <v>0</v>
      </c>
      <c r="J142" s="160">
        <f>J143</f>
        <v>10.2</v>
      </c>
    </row>
    <row r="143" spans="2:10" s="82" customFormat="1" ht="18" customHeight="1">
      <c r="B143" s="126" t="s">
        <v>260</v>
      </c>
      <c r="C143" s="28" t="s">
        <v>215</v>
      </c>
      <c r="D143" s="28" t="s">
        <v>256</v>
      </c>
      <c r="E143" s="28" t="s">
        <v>141</v>
      </c>
      <c r="F143" s="28" t="s">
        <v>280</v>
      </c>
      <c r="G143" s="28" t="s">
        <v>248</v>
      </c>
      <c r="H143" s="29">
        <f>'вед.прил13'!I301</f>
        <v>10.2</v>
      </c>
      <c r="I143" s="172">
        <f>'вед.прил13'!N301</f>
        <v>0</v>
      </c>
      <c r="J143" s="172">
        <f>'вед.прил13'!O301</f>
        <v>10.2</v>
      </c>
    </row>
    <row r="144" spans="2:10" ht="60">
      <c r="B144" s="127" t="s">
        <v>322</v>
      </c>
      <c r="C144" s="26" t="s">
        <v>215</v>
      </c>
      <c r="D144" s="26" t="s">
        <v>256</v>
      </c>
      <c r="E144" s="26" t="s">
        <v>12</v>
      </c>
      <c r="F144" s="26"/>
      <c r="G144" s="26"/>
      <c r="H144" s="27">
        <f aca="true" t="shared" si="32" ref="H144:J146">H145</f>
        <v>682</v>
      </c>
      <c r="I144" s="160">
        <f t="shared" si="32"/>
        <v>-20</v>
      </c>
      <c r="J144" s="160">
        <f t="shared" si="32"/>
        <v>662</v>
      </c>
    </row>
    <row r="145" spans="2:10" ht="45">
      <c r="B145" s="127" t="s">
        <v>359</v>
      </c>
      <c r="C145" s="26" t="s">
        <v>215</v>
      </c>
      <c r="D145" s="26" t="s">
        <v>256</v>
      </c>
      <c r="E145" s="26" t="s">
        <v>12</v>
      </c>
      <c r="F145" s="26" t="s">
        <v>270</v>
      </c>
      <c r="G145" s="26"/>
      <c r="H145" s="27">
        <f t="shared" si="32"/>
        <v>682</v>
      </c>
      <c r="I145" s="160">
        <f t="shared" si="32"/>
        <v>-20</v>
      </c>
      <c r="J145" s="160">
        <f t="shared" si="32"/>
        <v>662</v>
      </c>
    </row>
    <row r="146" spans="2:10" ht="45">
      <c r="B146" s="127" t="s">
        <v>345</v>
      </c>
      <c r="C146" s="26" t="s">
        <v>215</v>
      </c>
      <c r="D146" s="26" t="s">
        <v>256</v>
      </c>
      <c r="E146" s="26" t="s">
        <v>12</v>
      </c>
      <c r="F146" s="26" t="s">
        <v>271</v>
      </c>
      <c r="G146" s="26"/>
      <c r="H146" s="27">
        <f t="shared" si="32"/>
        <v>682</v>
      </c>
      <c r="I146" s="160">
        <f t="shared" si="32"/>
        <v>-20</v>
      </c>
      <c r="J146" s="160">
        <f t="shared" si="32"/>
        <v>662</v>
      </c>
    </row>
    <row r="147" spans="2:10" ht="22.5" customHeight="1">
      <c r="B147" s="126" t="s">
        <v>260</v>
      </c>
      <c r="C147" s="28" t="s">
        <v>215</v>
      </c>
      <c r="D147" s="28" t="s">
        <v>256</v>
      </c>
      <c r="E147" s="28" t="s">
        <v>12</v>
      </c>
      <c r="F147" s="28" t="s">
        <v>271</v>
      </c>
      <c r="G147" s="28" t="s">
        <v>248</v>
      </c>
      <c r="H147" s="29">
        <f>'вед.прил13'!I30+'вед.прил13'!I305</f>
        <v>682</v>
      </c>
      <c r="I147" s="172">
        <f>'вед.прил13'!N30+'вед.прил13'!N305</f>
        <v>-20</v>
      </c>
      <c r="J147" s="172">
        <f>'вед.прил13'!O30+'вед.прил13'!O305</f>
        <v>662</v>
      </c>
    </row>
    <row r="148" spans="2:10" ht="45">
      <c r="B148" s="127" t="s">
        <v>302</v>
      </c>
      <c r="C148" s="26" t="s">
        <v>215</v>
      </c>
      <c r="D148" s="26" t="s">
        <v>256</v>
      </c>
      <c r="E148" s="26" t="s">
        <v>13</v>
      </c>
      <c r="F148" s="26"/>
      <c r="G148" s="26"/>
      <c r="H148" s="27">
        <f>H149+H155+H152</f>
        <v>1278.6</v>
      </c>
      <c r="I148" s="160">
        <f>I149+I155+I152</f>
        <v>130</v>
      </c>
      <c r="J148" s="160">
        <f>J149+J155+J152</f>
        <v>1408.6</v>
      </c>
    </row>
    <row r="149" spans="2:10" ht="45">
      <c r="B149" s="127" t="s">
        <v>359</v>
      </c>
      <c r="C149" s="26" t="s">
        <v>215</v>
      </c>
      <c r="D149" s="26" t="s">
        <v>256</v>
      </c>
      <c r="E149" s="26" t="s">
        <v>13</v>
      </c>
      <c r="F149" s="26" t="s">
        <v>270</v>
      </c>
      <c r="G149" s="26"/>
      <c r="H149" s="27">
        <f aca="true" t="shared" si="33" ref="H149:J150">H150</f>
        <v>1157.6</v>
      </c>
      <c r="I149" s="160">
        <f t="shared" si="33"/>
        <v>30</v>
      </c>
      <c r="J149" s="160">
        <f t="shared" si="33"/>
        <v>1187.6</v>
      </c>
    </row>
    <row r="150" spans="2:10" ht="45">
      <c r="B150" s="127" t="s">
        <v>345</v>
      </c>
      <c r="C150" s="26" t="s">
        <v>215</v>
      </c>
      <c r="D150" s="26" t="s">
        <v>256</v>
      </c>
      <c r="E150" s="26" t="s">
        <v>13</v>
      </c>
      <c r="F150" s="26" t="s">
        <v>271</v>
      </c>
      <c r="G150" s="26"/>
      <c r="H150" s="27">
        <f t="shared" si="33"/>
        <v>1157.6</v>
      </c>
      <c r="I150" s="160">
        <f t="shared" si="33"/>
        <v>30</v>
      </c>
      <c r="J150" s="160">
        <f t="shared" si="33"/>
        <v>1187.6</v>
      </c>
    </row>
    <row r="151" spans="2:10" ht="22.5" customHeight="1">
      <c r="B151" s="129" t="s">
        <v>260</v>
      </c>
      <c r="C151" s="28" t="s">
        <v>215</v>
      </c>
      <c r="D151" s="28" t="s">
        <v>256</v>
      </c>
      <c r="E151" s="28" t="s">
        <v>13</v>
      </c>
      <c r="F151" s="28" t="s">
        <v>271</v>
      </c>
      <c r="G151" s="28" t="s">
        <v>248</v>
      </c>
      <c r="H151" s="29">
        <f>'вед.прил13'!I513+'вед.прил13'!I34+'вед.прил13'!I309+'вед.прил13'!I842+'вед.прил13'!I598</f>
        <v>1157.6</v>
      </c>
      <c r="I151" s="172">
        <f>'вед.прил13'!N513+'вед.прил13'!N34+'вед.прил13'!N309+'вед.прил13'!N842+'вед.прил13'!N598</f>
        <v>30</v>
      </c>
      <c r="J151" s="172">
        <f>'вед.прил13'!O34+'вед.прил13'!O513+'вед.прил13'!O309+'вед.прил13'!O842+'вед.прил13'!O598</f>
        <v>1187.6</v>
      </c>
    </row>
    <row r="152" spans="2:10" ht="30">
      <c r="B152" s="121" t="s">
        <v>283</v>
      </c>
      <c r="C152" s="26" t="s">
        <v>215</v>
      </c>
      <c r="D152" s="26" t="s">
        <v>256</v>
      </c>
      <c r="E152" s="26" t="s">
        <v>13</v>
      </c>
      <c r="F152" s="26" t="s">
        <v>282</v>
      </c>
      <c r="G152" s="28"/>
      <c r="H152" s="27">
        <f aca="true" t="shared" si="34" ref="H152:J153">H153</f>
        <v>76</v>
      </c>
      <c r="I152" s="160">
        <f t="shared" si="34"/>
        <v>100</v>
      </c>
      <c r="J152" s="160">
        <f t="shared" si="34"/>
        <v>176</v>
      </c>
    </row>
    <row r="153" spans="2:10" ht="15">
      <c r="B153" s="121" t="s">
        <v>184</v>
      </c>
      <c r="C153" s="26" t="s">
        <v>215</v>
      </c>
      <c r="D153" s="26" t="s">
        <v>256</v>
      </c>
      <c r="E153" s="26" t="s">
        <v>13</v>
      </c>
      <c r="F153" s="26" t="s">
        <v>183</v>
      </c>
      <c r="G153" s="26"/>
      <c r="H153" s="27">
        <f t="shared" si="34"/>
        <v>76</v>
      </c>
      <c r="I153" s="160">
        <f t="shared" si="34"/>
        <v>100</v>
      </c>
      <c r="J153" s="160">
        <f t="shared" si="34"/>
        <v>176</v>
      </c>
    </row>
    <row r="154" spans="2:10" ht="22.5" customHeight="1">
      <c r="B154" s="129" t="s">
        <v>260</v>
      </c>
      <c r="C154" s="26" t="s">
        <v>215</v>
      </c>
      <c r="D154" s="26" t="s">
        <v>256</v>
      </c>
      <c r="E154" s="28" t="s">
        <v>13</v>
      </c>
      <c r="F154" s="28" t="s">
        <v>183</v>
      </c>
      <c r="G154" s="28" t="s">
        <v>248</v>
      </c>
      <c r="H154" s="29">
        <f>'вед.прил13'!I516</f>
        <v>76</v>
      </c>
      <c r="I154" s="172">
        <f>'вед.прил13'!N516</f>
        <v>100</v>
      </c>
      <c r="J154" s="172">
        <f>'вед.прил13'!O516</f>
        <v>176</v>
      </c>
    </row>
    <row r="155" spans="2:10" ht="15">
      <c r="B155" s="127" t="s">
        <v>279</v>
      </c>
      <c r="C155" s="26" t="s">
        <v>215</v>
      </c>
      <c r="D155" s="26" t="s">
        <v>256</v>
      </c>
      <c r="E155" s="26" t="s">
        <v>13</v>
      </c>
      <c r="F155" s="26" t="s">
        <v>278</v>
      </c>
      <c r="G155" s="26"/>
      <c r="H155" s="27">
        <f aca="true" t="shared" si="35" ref="H155:J156">H156</f>
        <v>45</v>
      </c>
      <c r="I155" s="160">
        <f t="shared" si="35"/>
        <v>0</v>
      </c>
      <c r="J155" s="160">
        <f t="shared" si="35"/>
        <v>45</v>
      </c>
    </row>
    <row r="156" spans="2:10" ht="15">
      <c r="B156" s="127" t="s">
        <v>281</v>
      </c>
      <c r="C156" s="26" t="s">
        <v>215</v>
      </c>
      <c r="D156" s="26" t="s">
        <v>256</v>
      </c>
      <c r="E156" s="26" t="s">
        <v>14</v>
      </c>
      <c r="F156" s="26" t="s">
        <v>280</v>
      </c>
      <c r="G156" s="26"/>
      <c r="H156" s="27">
        <f t="shared" si="35"/>
        <v>45</v>
      </c>
      <c r="I156" s="160">
        <f t="shared" si="35"/>
        <v>0</v>
      </c>
      <c r="J156" s="160">
        <f t="shared" si="35"/>
        <v>45</v>
      </c>
    </row>
    <row r="157" spans="2:10" ht="20.25" customHeight="1">
      <c r="B157" s="129" t="s">
        <v>260</v>
      </c>
      <c r="C157" s="28" t="s">
        <v>215</v>
      </c>
      <c r="D157" s="28" t="s">
        <v>256</v>
      </c>
      <c r="E157" s="28" t="s">
        <v>13</v>
      </c>
      <c r="F157" s="28" t="s">
        <v>280</v>
      </c>
      <c r="G157" s="28" t="s">
        <v>248</v>
      </c>
      <c r="H157" s="29">
        <f>'вед.прил13'!I519</f>
        <v>45</v>
      </c>
      <c r="I157" s="172">
        <f>'вед.прил13'!N519</f>
        <v>0</v>
      </c>
      <c r="J157" s="172">
        <f>'вед.прил13'!O519</f>
        <v>45</v>
      </c>
    </row>
    <row r="158" spans="2:10" ht="48" customHeight="1">
      <c r="B158" s="127" t="s">
        <v>566</v>
      </c>
      <c r="C158" s="26" t="s">
        <v>215</v>
      </c>
      <c r="D158" s="26" t="s">
        <v>256</v>
      </c>
      <c r="E158" s="26" t="s">
        <v>567</v>
      </c>
      <c r="F158" s="28"/>
      <c r="G158" s="28"/>
      <c r="H158" s="27">
        <f aca="true" t="shared" si="36" ref="H158:J160">H159</f>
        <v>84.6</v>
      </c>
      <c r="I158" s="160">
        <f t="shared" si="36"/>
        <v>0</v>
      </c>
      <c r="J158" s="160">
        <f t="shared" si="36"/>
        <v>84.6</v>
      </c>
    </row>
    <row r="159" spans="2:10" ht="20.25" customHeight="1">
      <c r="B159" s="121" t="s">
        <v>279</v>
      </c>
      <c r="C159" s="26" t="s">
        <v>215</v>
      </c>
      <c r="D159" s="26" t="s">
        <v>256</v>
      </c>
      <c r="E159" s="26" t="s">
        <v>567</v>
      </c>
      <c r="F159" s="26" t="s">
        <v>278</v>
      </c>
      <c r="G159" s="28"/>
      <c r="H159" s="27">
        <f t="shared" si="36"/>
        <v>84.6</v>
      </c>
      <c r="I159" s="160">
        <f t="shared" si="36"/>
        <v>0</v>
      </c>
      <c r="J159" s="160">
        <f t="shared" si="36"/>
        <v>84.6</v>
      </c>
    </row>
    <row r="160" spans="2:10" ht="20.25" customHeight="1">
      <c r="B160" s="121" t="s">
        <v>555</v>
      </c>
      <c r="C160" s="26" t="s">
        <v>215</v>
      </c>
      <c r="D160" s="26" t="s">
        <v>256</v>
      </c>
      <c r="E160" s="26" t="s">
        <v>567</v>
      </c>
      <c r="F160" s="26" t="s">
        <v>554</v>
      </c>
      <c r="G160" s="28"/>
      <c r="H160" s="27">
        <f t="shared" si="36"/>
        <v>84.6</v>
      </c>
      <c r="I160" s="160">
        <f t="shared" si="36"/>
        <v>0</v>
      </c>
      <c r="J160" s="160">
        <f t="shared" si="36"/>
        <v>84.6</v>
      </c>
    </row>
    <row r="161" spans="2:10" ht="20.25" customHeight="1">
      <c r="B161" s="129" t="s">
        <v>260</v>
      </c>
      <c r="C161" s="28" t="s">
        <v>215</v>
      </c>
      <c r="D161" s="28" t="s">
        <v>256</v>
      </c>
      <c r="E161" s="28" t="s">
        <v>567</v>
      </c>
      <c r="F161" s="28" t="s">
        <v>554</v>
      </c>
      <c r="G161" s="28" t="s">
        <v>248</v>
      </c>
      <c r="H161" s="29">
        <f>'вед.прил13'!I313</f>
        <v>84.6</v>
      </c>
      <c r="I161" s="172">
        <f>'вед.прил13'!N313</f>
        <v>0</v>
      </c>
      <c r="J161" s="172">
        <f>'вед.прил13'!O313</f>
        <v>84.6</v>
      </c>
    </row>
    <row r="162" spans="2:10" ht="45">
      <c r="B162" s="121" t="str">
        <f>'вед.прил13'!A442</f>
        <v>Муниципальная программа "Развитие архивного дела в городе Ливны Орловской области на 2018-2023 годы"</v>
      </c>
      <c r="C162" s="26" t="s">
        <v>215</v>
      </c>
      <c r="D162" s="26" t="s">
        <v>256</v>
      </c>
      <c r="E162" s="26" t="str">
        <f>'вед.прил13'!E442</f>
        <v>52 0 00 00000</v>
      </c>
      <c r="F162" s="26"/>
      <c r="G162" s="26"/>
      <c r="H162" s="27">
        <f>H168+H163</f>
        <v>50</v>
      </c>
      <c r="I162" s="160">
        <f>I168+I163</f>
        <v>19</v>
      </c>
      <c r="J162" s="160">
        <f>J168+J163</f>
        <v>69</v>
      </c>
    </row>
    <row r="163" spans="2:10" ht="120">
      <c r="B163" s="121" t="s">
        <v>465</v>
      </c>
      <c r="C163" s="26" t="s">
        <v>215</v>
      </c>
      <c r="D163" s="26" t="s">
        <v>256</v>
      </c>
      <c r="E163" s="118" t="s">
        <v>466</v>
      </c>
      <c r="F163" s="26"/>
      <c r="G163" s="26"/>
      <c r="H163" s="27">
        <f aca="true" t="shared" si="37" ref="H163:J166">H164</f>
        <v>28.6</v>
      </c>
      <c r="I163" s="160">
        <f t="shared" si="37"/>
        <v>0</v>
      </c>
      <c r="J163" s="160">
        <f t="shared" si="37"/>
        <v>28.6</v>
      </c>
    </row>
    <row r="164" spans="2:10" ht="15">
      <c r="B164" s="127" t="s">
        <v>326</v>
      </c>
      <c r="C164" s="26" t="s">
        <v>215</v>
      </c>
      <c r="D164" s="26" t="s">
        <v>256</v>
      </c>
      <c r="E164" s="118" t="s">
        <v>467</v>
      </c>
      <c r="F164" s="26"/>
      <c r="G164" s="26"/>
      <c r="H164" s="27">
        <f t="shared" si="37"/>
        <v>28.6</v>
      </c>
      <c r="I164" s="160">
        <f t="shared" si="37"/>
        <v>0</v>
      </c>
      <c r="J164" s="160">
        <f t="shared" si="37"/>
        <v>28.6</v>
      </c>
    </row>
    <row r="165" spans="2:10" ht="45">
      <c r="B165" s="127" t="s">
        <v>359</v>
      </c>
      <c r="C165" s="26" t="s">
        <v>215</v>
      </c>
      <c r="D165" s="26" t="s">
        <v>256</v>
      </c>
      <c r="E165" s="118" t="s">
        <v>467</v>
      </c>
      <c r="F165" s="26" t="s">
        <v>270</v>
      </c>
      <c r="G165" s="26"/>
      <c r="H165" s="27">
        <f t="shared" si="37"/>
        <v>28.6</v>
      </c>
      <c r="I165" s="160">
        <f t="shared" si="37"/>
        <v>0</v>
      </c>
      <c r="J165" s="160">
        <f t="shared" si="37"/>
        <v>28.6</v>
      </c>
    </row>
    <row r="166" spans="2:10" ht="45">
      <c r="B166" s="127" t="s">
        <v>345</v>
      </c>
      <c r="C166" s="26" t="s">
        <v>215</v>
      </c>
      <c r="D166" s="26" t="s">
        <v>256</v>
      </c>
      <c r="E166" s="118" t="s">
        <v>467</v>
      </c>
      <c r="F166" s="26" t="s">
        <v>271</v>
      </c>
      <c r="G166" s="26"/>
      <c r="H166" s="27">
        <f t="shared" si="37"/>
        <v>28.6</v>
      </c>
      <c r="I166" s="160">
        <f t="shared" si="37"/>
        <v>0</v>
      </c>
      <c r="J166" s="160">
        <f t="shared" si="37"/>
        <v>28.6</v>
      </c>
    </row>
    <row r="167" spans="2:10" ht="23.25" customHeight="1">
      <c r="B167" s="129" t="s">
        <v>260</v>
      </c>
      <c r="C167" s="28" t="s">
        <v>215</v>
      </c>
      <c r="D167" s="28" t="s">
        <v>256</v>
      </c>
      <c r="E167" s="56" t="s">
        <v>467</v>
      </c>
      <c r="F167" s="28" t="s">
        <v>271</v>
      </c>
      <c r="G167" s="28" t="s">
        <v>248</v>
      </c>
      <c r="H167" s="29">
        <f>'вед.прил13'!I447</f>
        <v>28.6</v>
      </c>
      <c r="I167" s="172">
        <f>'вед.прил13'!N447</f>
        <v>0</v>
      </c>
      <c r="J167" s="172">
        <f>'вед.прил13'!O447</f>
        <v>28.6</v>
      </c>
    </row>
    <row r="168" spans="2:10" ht="30">
      <c r="B168" s="121" t="str">
        <f>'вед.прил13'!A448</f>
        <v>Основное мероприятие «Укрепление материально-технической базы архива»</v>
      </c>
      <c r="C168" s="26" t="s">
        <v>215</v>
      </c>
      <c r="D168" s="26" t="s">
        <v>256</v>
      </c>
      <c r="E168" s="90" t="str">
        <f>'вед.прил13'!E448</f>
        <v>52 0 04 00000</v>
      </c>
      <c r="F168" s="26"/>
      <c r="G168" s="26"/>
      <c r="H168" s="27">
        <f aca="true" t="shared" si="38" ref="H168:J171">H169</f>
        <v>21.4</v>
      </c>
      <c r="I168" s="160">
        <f t="shared" si="38"/>
        <v>19</v>
      </c>
      <c r="J168" s="160">
        <f t="shared" si="38"/>
        <v>40.4</v>
      </c>
    </row>
    <row r="169" spans="2:10" ht="15">
      <c r="B169" s="127" t="s">
        <v>326</v>
      </c>
      <c r="C169" s="26" t="s">
        <v>215</v>
      </c>
      <c r="D169" s="26" t="s">
        <v>256</v>
      </c>
      <c r="E169" s="90" t="str">
        <f>'вед.прил13'!E449</f>
        <v>52 0 04 77460</v>
      </c>
      <c r="F169" s="26"/>
      <c r="G169" s="26"/>
      <c r="H169" s="27">
        <f t="shared" si="38"/>
        <v>21.4</v>
      </c>
      <c r="I169" s="160">
        <f t="shared" si="38"/>
        <v>19</v>
      </c>
      <c r="J169" s="160">
        <f t="shared" si="38"/>
        <v>40.4</v>
      </c>
    </row>
    <row r="170" spans="2:10" ht="45">
      <c r="B170" s="127" t="s">
        <v>359</v>
      </c>
      <c r="C170" s="26" t="s">
        <v>215</v>
      </c>
      <c r="D170" s="26" t="s">
        <v>256</v>
      </c>
      <c r="E170" s="90" t="str">
        <f>'вед.прил13'!E450</f>
        <v>52 0 04 77460</v>
      </c>
      <c r="F170" s="26" t="s">
        <v>270</v>
      </c>
      <c r="G170" s="26"/>
      <c r="H170" s="27">
        <f t="shared" si="38"/>
        <v>21.4</v>
      </c>
      <c r="I170" s="160">
        <f t="shared" si="38"/>
        <v>19</v>
      </c>
      <c r="J170" s="160">
        <f t="shared" si="38"/>
        <v>40.4</v>
      </c>
    </row>
    <row r="171" spans="2:10" ht="45">
      <c r="B171" s="127" t="s">
        <v>345</v>
      </c>
      <c r="C171" s="26" t="s">
        <v>215</v>
      </c>
      <c r="D171" s="26" t="s">
        <v>256</v>
      </c>
      <c r="E171" s="90" t="str">
        <f>'вед.прил13'!E451</f>
        <v>52 0 04 77460</v>
      </c>
      <c r="F171" s="26" t="s">
        <v>271</v>
      </c>
      <c r="G171" s="26"/>
      <c r="H171" s="27">
        <f t="shared" si="38"/>
        <v>21.4</v>
      </c>
      <c r="I171" s="160">
        <f t="shared" si="38"/>
        <v>19</v>
      </c>
      <c r="J171" s="160">
        <f t="shared" si="38"/>
        <v>40.4</v>
      </c>
    </row>
    <row r="172" spans="2:10" ht="22.5" customHeight="1">
      <c r="B172" s="129" t="s">
        <v>260</v>
      </c>
      <c r="C172" s="28" t="s">
        <v>215</v>
      </c>
      <c r="D172" s="28" t="s">
        <v>256</v>
      </c>
      <c r="E172" s="91" t="str">
        <f>'вед.прил13'!E452</f>
        <v>52 0 04 77460</v>
      </c>
      <c r="F172" s="28" t="s">
        <v>271</v>
      </c>
      <c r="G172" s="28" t="s">
        <v>248</v>
      </c>
      <c r="H172" s="29">
        <f>'вед.прил13'!I452</f>
        <v>21.4</v>
      </c>
      <c r="I172" s="172">
        <f>'вед.прил13'!N452</f>
        <v>19</v>
      </c>
      <c r="J172" s="172">
        <f>'вед.прил13'!O452</f>
        <v>40.4</v>
      </c>
    </row>
    <row r="173" spans="2:10" ht="45">
      <c r="B173" s="121" t="str">
        <f>'вед.прил13'!A453</f>
        <v>Муниципальная программа "Профилактика правонарушений в городе Ливны Орловской области на 2020-2022 годы"</v>
      </c>
      <c r="C173" s="26" t="s">
        <v>215</v>
      </c>
      <c r="D173" s="26" t="s">
        <v>256</v>
      </c>
      <c r="E173" s="26" t="str">
        <f>'вед.прил13'!E453</f>
        <v>63 0 00 00000</v>
      </c>
      <c r="F173" s="26"/>
      <c r="G173" s="26"/>
      <c r="H173" s="27">
        <f aca="true" t="shared" si="39" ref="H173:J177">H174</f>
        <v>31</v>
      </c>
      <c r="I173" s="160">
        <f t="shared" si="39"/>
        <v>0</v>
      </c>
      <c r="J173" s="160">
        <f t="shared" si="39"/>
        <v>31</v>
      </c>
    </row>
    <row r="174" spans="2:10" ht="75">
      <c r="B174" s="121" t="str">
        <f>'вед.прил13'!A454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74" s="26" t="s">
        <v>215</v>
      </c>
      <c r="D174" s="26" t="s">
        <v>256</v>
      </c>
      <c r="E174" s="26" t="str">
        <f>'вед.прил13'!E454</f>
        <v>63 0 02 00000</v>
      </c>
      <c r="F174" s="26"/>
      <c r="G174" s="26"/>
      <c r="H174" s="27">
        <f t="shared" si="39"/>
        <v>31</v>
      </c>
      <c r="I174" s="160">
        <f t="shared" si="39"/>
        <v>0</v>
      </c>
      <c r="J174" s="160">
        <f t="shared" si="39"/>
        <v>31</v>
      </c>
    </row>
    <row r="175" spans="2:10" ht="15">
      <c r="B175" s="127" t="s">
        <v>326</v>
      </c>
      <c r="C175" s="26" t="s">
        <v>215</v>
      </c>
      <c r="D175" s="26" t="s">
        <v>256</v>
      </c>
      <c r="E175" s="26" t="str">
        <f>'вед.прил13'!E455</f>
        <v>63 0 02 77150</v>
      </c>
      <c r="F175" s="26"/>
      <c r="G175" s="26"/>
      <c r="H175" s="27">
        <f t="shared" si="39"/>
        <v>31</v>
      </c>
      <c r="I175" s="160">
        <f t="shared" si="39"/>
        <v>0</v>
      </c>
      <c r="J175" s="160">
        <f t="shared" si="39"/>
        <v>31</v>
      </c>
    </row>
    <row r="176" spans="2:10" ht="30">
      <c r="B176" s="121" t="s">
        <v>283</v>
      </c>
      <c r="C176" s="26" t="s">
        <v>215</v>
      </c>
      <c r="D176" s="26" t="s">
        <v>256</v>
      </c>
      <c r="E176" s="26" t="str">
        <f>'вед.прил13'!E456</f>
        <v>63 0 02 77150</v>
      </c>
      <c r="F176" s="26" t="s">
        <v>282</v>
      </c>
      <c r="G176" s="26"/>
      <c r="H176" s="27">
        <f t="shared" si="39"/>
        <v>31</v>
      </c>
      <c r="I176" s="160">
        <f t="shared" si="39"/>
        <v>0</v>
      </c>
      <c r="J176" s="160">
        <f t="shared" si="39"/>
        <v>31</v>
      </c>
    </row>
    <row r="177" spans="2:10" ht="45" customHeight="1">
      <c r="B177" s="121" t="s">
        <v>296</v>
      </c>
      <c r="C177" s="26" t="s">
        <v>215</v>
      </c>
      <c r="D177" s="26" t="s">
        <v>256</v>
      </c>
      <c r="E177" s="26" t="str">
        <f>'вед.прил13'!E457</f>
        <v>63 0 02 77150</v>
      </c>
      <c r="F177" s="26" t="s">
        <v>286</v>
      </c>
      <c r="G177" s="26"/>
      <c r="H177" s="27">
        <f t="shared" si="39"/>
        <v>31</v>
      </c>
      <c r="I177" s="160">
        <f t="shared" si="39"/>
        <v>0</v>
      </c>
      <c r="J177" s="160">
        <f t="shared" si="39"/>
        <v>31</v>
      </c>
    </row>
    <row r="178" spans="2:10" ht="21" customHeight="1">
      <c r="B178" s="129" t="s">
        <v>260</v>
      </c>
      <c r="C178" s="28" t="s">
        <v>215</v>
      </c>
      <c r="D178" s="28" t="s">
        <v>256</v>
      </c>
      <c r="E178" s="28" t="str">
        <f>'вед.прил13'!E458</f>
        <v>63 0 02 77150</v>
      </c>
      <c r="F178" s="28" t="s">
        <v>286</v>
      </c>
      <c r="G178" s="28" t="s">
        <v>248</v>
      </c>
      <c r="H178" s="29">
        <f>'вед.прил13'!I458</f>
        <v>31</v>
      </c>
      <c r="I178" s="172">
        <f>'вед.прил13'!N458</f>
        <v>0</v>
      </c>
      <c r="J178" s="172">
        <f>'вед.прил13'!O458</f>
        <v>31</v>
      </c>
    </row>
    <row r="179" spans="2:10" ht="60">
      <c r="B179" s="121" t="str">
        <f>'вед.прил13'!A1075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79" s="26" t="s">
        <v>215</v>
      </c>
      <c r="D179" s="26" t="s">
        <v>256</v>
      </c>
      <c r="E179" s="26" t="str">
        <f>'вед.прил13'!E1075</f>
        <v>65 0 00 00000</v>
      </c>
      <c r="F179" s="26"/>
      <c r="G179" s="26"/>
      <c r="H179" s="27">
        <f aca="true" t="shared" si="40" ref="H179:J183">H180</f>
        <v>138</v>
      </c>
      <c r="I179" s="160">
        <f t="shared" si="40"/>
        <v>-8</v>
      </c>
      <c r="J179" s="160">
        <f t="shared" si="40"/>
        <v>130</v>
      </c>
    </row>
    <row r="180" spans="2:10" ht="45">
      <c r="B180" s="121" t="str">
        <f>'вед.прил13'!A1076</f>
        <v>Основное мероприятие "Развитие механизмов финансовой, имущественной, консультационной поддержки СОНО"</v>
      </c>
      <c r="C180" s="26" t="s">
        <v>215</v>
      </c>
      <c r="D180" s="26" t="s">
        <v>256</v>
      </c>
      <c r="E180" s="26" t="str">
        <f>'вед.прил13'!E1076</f>
        <v>65 0 03 00000</v>
      </c>
      <c r="F180" s="26"/>
      <c r="G180" s="26"/>
      <c r="H180" s="27">
        <f t="shared" si="40"/>
        <v>138</v>
      </c>
      <c r="I180" s="160">
        <f t="shared" si="40"/>
        <v>-8</v>
      </c>
      <c r="J180" s="160">
        <f t="shared" si="40"/>
        <v>130</v>
      </c>
    </row>
    <row r="181" spans="2:10" ht="15">
      <c r="B181" s="127" t="s">
        <v>326</v>
      </c>
      <c r="C181" s="26" t="s">
        <v>215</v>
      </c>
      <c r="D181" s="26" t="s">
        <v>256</v>
      </c>
      <c r="E181" s="26" t="str">
        <f>'вед.прил13'!E1077</f>
        <v>65 0 03 77580</v>
      </c>
      <c r="F181" s="26"/>
      <c r="G181" s="26"/>
      <c r="H181" s="27">
        <f t="shared" si="40"/>
        <v>138</v>
      </c>
      <c r="I181" s="160">
        <f t="shared" si="40"/>
        <v>-8</v>
      </c>
      <c r="J181" s="160">
        <f t="shared" si="40"/>
        <v>130</v>
      </c>
    </row>
    <row r="182" spans="2:10" s="82" customFormat="1" ht="45">
      <c r="B182" s="121" t="str">
        <f>'вед.прил13'!A1078</f>
        <v>Предоставление субсидий бюджетным, автономным учреждениям и иным некоммерческим организациям</v>
      </c>
      <c r="C182" s="26" t="s">
        <v>215</v>
      </c>
      <c r="D182" s="26" t="s">
        <v>256</v>
      </c>
      <c r="E182" s="26" t="str">
        <f>'вед.прил13'!E1078</f>
        <v>65 0 03 77580</v>
      </c>
      <c r="F182" s="26" t="s">
        <v>272</v>
      </c>
      <c r="G182" s="26"/>
      <c r="H182" s="27">
        <f t="shared" si="40"/>
        <v>138</v>
      </c>
      <c r="I182" s="160">
        <f t="shared" si="40"/>
        <v>-8</v>
      </c>
      <c r="J182" s="160">
        <f t="shared" si="40"/>
        <v>130</v>
      </c>
    </row>
    <row r="183" spans="2:10" s="82" customFormat="1" ht="75">
      <c r="B183" s="121" t="str">
        <f>'вед.прил13'!A1079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83" s="26" t="s">
        <v>215</v>
      </c>
      <c r="D183" s="26" t="s">
        <v>256</v>
      </c>
      <c r="E183" s="26" t="str">
        <f>'вед.прил13'!E1079</f>
        <v>65 0 03 77580</v>
      </c>
      <c r="F183" s="26" t="s">
        <v>42</v>
      </c>
      <c r="G183" s="26"/>
      <c r="H183" s="27">
        <f t="shared" si="40"/>
        <v>138</v>
      </c>
      <c r="I183" s="160">
        <f t="shared" si="40"/>
        <v>-8</v>
      </c>
      <c r="J183" s="160">
        <f t="shared" si="40"/>
        <v>130</v>
      </c>
    </row>
    <row r="184" spans="2:10" s="82" customFormat="1" ht="21" customHeight="1">
      <c r="B184" s="129" t="s">
        <v>260</v>
      </c>
      <c r="C184" s="28" t="s">
        <v>215</v>
      </c>
      <c r="D184" s="28" t="s">
        <v>256</v>
      </c>
      <c r="E184" s="28" t="str">
        <f>'вед.прил13'!E1080</f>
        <v>65 0 03 77580</v>
      </c>
      <c r="F184" s="28" t="s">
        <v>42</v>
      </c>
      <c r="G184" s="28" t="s">
        <v>248</v>
      </c>
      <c r="H184" s="29">
        <f>'вед.прил13'!I1080</f>
        <v>138</v>
      </c>
      <c r="I184" s="172">
        <f>'вед.прил13'!N1080</f>
        <v>-8</v>
      </c>
      <c r="J184" s="172">
        <f>'вед.прил13'!O1080</f>
        <v>130</v>
      </c>
    </row>
    <row r="185" spans="2:10" s="82" customFormat="1" ht="60">
      <c r="B185" s="127" t="s">
        <v>144</v>
      </c>
      <c r="C185" s="26" t="s">
        <v>215</v>
      </c>
      <c r="D185" s="26" t="s">
        <v>256</v>
      </c>
      <c r="E185" s="26" t="s">
        <v>145</v>
      </c>
      <c r="F185" s="28"/>
      <c r="G185" s="28"/>
      <c r="H185" s="27">
        <f aca="true" t="shared" si="41" ref="H185:J189">H186</f>
        <v>359.6</v>
      </c>
      <c r="I185" s="160">
        <f t="shared" si="41"/>
        <v>-48.6</v>
      </c>
      <c r="J185" s="160">
        <f t="shared" si="41"/>
        <v>311</v>
      </c>
    </row>
    <row r="186" spans="2:10" s="82" customFormat="1" ht="45">
      <c r="B186" s="127" t="s">
        <v>146</v>
      </c>
      <c r="C186" s="26" t="s">
        <v>215</v>
      </c>
      <c r="D186" s="26" t="s">
        <v>256</v>
      </c>
      <c r="E186" s="26" t="s">
        <v>147</v>
      </c>
      <c r="F186" s="28"/>
      <c r="G186" s="28"/>
      <c r="H186" s="27">
        <f t="shared" si="41"/>
        <v>359.6</v>
      </c>
      <c r="I186" s="160">
        <f t="shared" si="41"/>
        <v>-48.6</v>
      </c>
      <c r="J186" s="160">
        <f t="shared" si="41"/>
        <v>311</v>
      </c>
    </row>
    <row r="187" spans="2:10" s="82" customFormat="1" ht="15">
      <c r="B187" s="121" t="s">
        <v>326</v>
      </c>
      <c r="C187" s="26" t="s">
        <v>215</v>
      </c>
      <c r="D187" s="26" t="s">
        <v>256</v>
      </c>
      <c r="E187" s="26" t="s">
        <v>148</v>
      </c>
      <c r="F187" s="26"/>
      <c r="G187" s="26"/>
      <c r="H187" s="27">
        <f t="shared" si="41"/>
        <v>359.6</v>
      </c>
      <c r="I187" s="160">
        <f t="shared" si="41"/>
        <v>-48.6</v>
      </c>
      <c r="J187" s="160">
        <f t="shared" si="41"/>
        <v>311</v>
      </c>
    </row>
    <row r="188" spans="2:10" s="82" customFormat="1" ht="90">
      <c r="B188" s="121" t="s">
        <v>344</v>
      </c>
      <c r="C188" s="26" t="s">
        <v>215</v>
      </c>
      <c r="D188" s="26" t="s">
        <v>256</v>
      </c>
      <c r="E188" s="26" t="s">
        <v>148</v>
      </c>
      <c r="F188" s="26" t="s">
        <v>268</v>
      </c>
      <c r="G188" s="26"/>
      <c r="H188" s="27">
        <f t="shared" si="41"/>
        <v>359.6</v>
      </c>
      <c r="I188" s="160">
        <f t="shared" si="41"/>
        <v>-48.6</v>
      </c>
      <c r="J188" s="160">
        <f t="shared" si="41"/>
        <v>311</v>
      </c>
    </row>
    <row r="189" spans="2:10" s="82" customFormat="1" ht="30">
      <c r="B189" s="121" t="s">
        <v>343</v>
      </c>
      <c r="C189" s="26" t="s">
        <v>215</v>
      </c>
      <c r="D189" s="26" t="s">
        <v>256</v>
      </c>
      <c r="E189" s="26" t="s">
        <v>148</v>
      </c>
      <c r="F189" s="26" t="s">
        <v>269</v>
      </c>
      <c r="G189" s="26"/>
      <c r="H189" s="27">
        <f t="shared" si="41"/>
        <v>359.6</v>
      </c>
      <c r="I189" s="160">
        <f t="shared" si="41"/>
        <v>-48.6</v>
      </c>
      <c r="J189" s="160">
        <f t="shared" si="41"/>
        <v>311</v>
      </c>
    </row>
    <row r="190" spans="2:10" s="82" customFormat="1" ht="22.5" customHeight="1">
      <c r="B190" s="126" t="s">
        <v>260</v>
      </c>
      <c r="C190" s="28" t="s">
        <v>215</v>
      </c>
      <c r="D190" s="28" t="s">
        <v>256</v>
      </c>
      <c r="E190" s="28" t="s">
        <v>148</v>
      </c>
      <c r="F190" s="28" t="s">
        <v>269</v>
      </c>
      <c r="G190" s="28" t="s">
        <v>248</v>
      </c>
      <c r="H190" s="29">
        <f>'вед.прил13'!I464</f>
        <v>359.6</v>
      </c>
      <c r="I190" s="172">
        <f>'вед.прил13'!N464</f>
        <v>-48.6</v>
      </c>
      <c r="J190" s="172">
        <f>'вед.прил13'!O464</f>
        <v>311</v>
      </c>
    </row>
    <row r="191" spans="2:10" s="82" customFormat="1" ht="64.5" customHeight="1">
      <c r="B191" s="127" t="s">
        <v>407</v>
      </c>
      <c r="C191" s="26" t="s">
        <v>215</v>
      </c>
      <c r="D191" s="26" t="s">
        <v>256</v>
      </c>
      <c r="E191" s="26" t="s">
        <v>143</v>
      </c>
      <c r="F191" s="26"/>
      <c r="G191" s="26"/>
      <c r="H191" s="27">
        <f aca="true" t="shared" si="42" ref="H191:J195">H192</f>
        <v>1059.5</v>
      </c>
      <c r="I191" s="160">
        <f t="shared" si="42"/>
        <v>0</v>
      </c>
      <c r="J191" s="160">
        <f t="shared" si="42"/>
        <v>1059.5</v>
      </c>
    </row>
    <row r="192" spans="2:10" s="82" customFormat="1" ht="93" customHeight="1">
      <c r="B192" s="127" t="s">
        <v>539</v>
      </c>
      <c r="C192" s="26" t="s">
        <v>215</v>
      </c>
      <c r="D192" s="26" t="s">
        <v>256</v>
      </c>
      <c r="E192" s="26" t="s">
        <v>540</v>
      </c>
      <c r="F192" s="26"/>
      <c r="G192" s="26"/>
      <c r="H192" s="27">
        <f t="shared" si="42"/>
        <v>1059.5</v>
      </c>
      <c r="I192" s="160">
        <f t="shared" si="42"/>
        <v>0</v>
      </c>
      <c r="J192" s="160">
        <f t="shared" si="42"/>
        <v>1059.5</v>
      </c>
    </row>
    <row r="193" spans="2:10" s="82" customFormat="1" ht="22.5" customHeight="1">
      <c r="B193" s="127" t="s">
        <v>326</v>
      </c>
      <c r="C193" s="26" t="s">
        <v>215</v>
      </c>
      <c r="D193" s="26" t="s">
        <v>256</v>
      </c>
      <c r="E193" s="26" t="s">
        <v>538</v>
      </c>
      <c r="F193" s="26"/>
      <c r="G193" s="26"/>
      <c r="H193" s="27">
        <f t="shared" si="42"/>
        <v>1059.5</v>
      </c>
      <c r="I193" s="160">
        <f t="shared" si="42"/>
        <v>0</v>
      </c>
      <c r="J193" s="160">
        <f t="shared" si="42"/>
        <v>1059.5</v>
      </c>
    </row>
    <row r="194" spans="2:10" s="82" customFormat="1" ht="44.25" customHeight="1">
      <c r="B194" s="127" t="s">
        <v>359</v>
      </c>
      <c r="C194" s="26" t="s">
        <v>215</v>
      </c>
      <c r="D194" s="26" t="s">
        <v>256</v>
      </c>
      <c r="E194" s="26" t="s">
        <v>538</v>
      </c>
      <c r="F194" s="26" t="s">
        <v>270</v>
      </c>
      <c r="G194" s="26"/>
      <c r="H194" s="27">
        <f t="shared" si="42"/>
        <v>1059.5</v>
      </c>
      <c r="I194" s="160">
        <f t="shared" si="42"/>
        <v>0</v>
      </c>
      <c r="J194" s="160">
        <f t="shared" si="42"/>
        <v>1059.5</v>
      </c>
    </row>
    <row r="195" spans="2:10" s="82" customFormat="1" ht="43.5" customHeight="1">
      <c r="B195" s="127" t="s">
        <v>345</v>
      </c>
      <c r="C195" s="26" t="s">
        <v>215</v>
      </c>
      <c r="D195" s="26" t="s">
        <v>256</v>
      </c>
      <c r="E195" s="26" t="s">
        <v>538</v>
      </c>
      <c r="F195" s="26" t="s">
        <v>271</v>
      </c>
      <c r="G195" s="26"/>
      <c r="H195" s="27">
        <f t="shared" si="42"/>
        <v>1059.5</v>
      </c>
      <c r="I195" s="160">
        <f t="shared" si="42"/>
        <v>0</v>
      </c>
      <c r="J195" s="160">
        <f t="shared" si="42"/>
        <v>1059.5</v>
      </c>
    </row>
    <row r="196" spans="2:10" s="82" customFormat="1" ht="22.5" customHeight="1">
      <c r="B196" s="129" t="s">
        <v>260</v>
      </c>
      <c r="C196" s="28" t="s">
        <v>215</v>
      </c>
      <c r="D196" s="28" t="s">
        <v>256</v>
      </c>
      <c r="E196" s="28" t="s">
        <v>538</v>
      </c>
      <c r="F196" s="28" t="s">
        <v>271</v>
      </c>
      <c r="G196" s="28" t="s">
        <v>248</v>
      </c>
      <c r="H196" s="29">
        <f>'вед.прил13'!I470</f>
        <v>1059.5</v>
      </c>
      <c r="I196" s="172">
        <f>'вед.прил13'!N470</f>
        <v>0</v>
      </c>
      <c r="J196" s="172">
        <f>'вед.прил13'!O470</f>
        <v>1059.5</v>
      </c>
    </row>
    <row r="197" spans="2:10" s="82" customFormat="1" ht="45">
      <c r="B197" s="127" t="str">
        <f>'вед.прил13'!A471</f>
        <v>Муниципальная программа "Профилактика экстремизма и терроризма в городе Ливны Орловской области на 2020-2022 годы"</v>
      </c>
      <c r="C197" s="26" t="s">
        <v>215</v>
      </c>
      <c r="D197" s="26" t="s">
        <v>256</v>
      </c>
      <c r="E197" s="26" t="str">
        <f>'вед.прил13'!E471</f>
        <v>70 0 00 00000</v>
      </c>
      <c r="F197" s="26"/>
      <c r="G197" s="26"/>
      <c r="H197" s="27">
        <f aca="true" t="shared" si="43" ref="H197:J201">H198</f>
        <v>5</v>
      </c>
      <c r="I197" s="160">
        <f t="shared" si="43"/>
        <v>0</v>
      </c>
      <c r="J197" s="160">
        <f t="shared" si="43"/>
        <v>5</v>
      </c>
    </row>
    <row r="198" spans="2:10" s="82" customFormat="1" ht="73.5" customHeight="1">
      <c r="B198" s="127" t="str">
        <f>'вед.прил13'!A472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98" s="26" t="s">
        <v>215</v>
      </c>
      <c r="D198" s="26" t="s">
        <v>256</v>
      </c>
      <c r="E198" s="26" t="str">
        <f>'вед.прил13'!E472</f>
        <v>70 0 01 00000</v>
      </c>
      <c r="F198" s="26"/>
      <c r="G198" s="26"/>
      <c r="H198" s="27">
        <f t="shared" si="43"/>
        <v>5</v>
      </c>
      <c r="I198" s="160">
        <f t="shared" si="43"/>
        <v>0</v>
      </c>
      <c r="J198" s="160">
        <f t="shared" si="43"/>
        <v>5</v>
      </c>
    </row>
    <row r="199" spans="2:10" ht="15">
      <c r="B199" s="127" t="str">
        <f>'вед.прил13'!A473</f>
        <v>Реализация основного мероприятия</v>
      </c>
      <c r="C199" s="26" t="s">
        <v>215</v>
      </c>
      <c r="D199" s="26" t="s">
        <v>256</v>
      </c>
      <c r="E199" s="26" t="str">
        <f>'вед.прил13'!E473</f>
        <v>70 0 01 77110</v>
      </c>
      <c r="F199" s="26"/>
      <c r="G199" s="26"/>
      <c r="H199" s="27">
        <f t="shared" si="43"/>
        <v>5</v>
      </c>
      <c r="I199" s="160">
        <f t="shared" si="43"/>
        <v>0</v>
      </c>
      <c r="J199" s="160">
        <f t="shared" si="43"/>
        <v>5</v>
      </c>
    </row>
    <row r="200" spans="2:10" ht="45">
      <c r="B200" s="127" t="str">
        <f>'вед.прил13'!A474</f>
        <v>Закупка товаров, работ и услуг для обеспечения государственных (муниципальных) нужд</v>
      </c>
      <c r="C200" s="26" t="s">
        <v>215</v>
      </c>
      <c r="D200" s="26" t="s">
        <v>256</v>
      </c>
      <c r="E200" s="26" t="str">
        <f>'вед.прил13'!E474</f>
        <v>70 0 01 77110</v>
      </c>
      <c r="F200" s="26" t="s">
        <v>270</v>
      </c>
      <c r="G200" s="26"/>
      <c r="H200" s="27">
        <f t="shared" si="43"/>
        <v>5</v>
      </c>
      <c r="I200" s="160">
        <f t="shared" si="43"/>
        <v>0</v>
      </c>
      <c r="J200" s="160">
        <f t="shared" si="43"/>
        <v>5</v>
      </c>
    </row>
    <row r="201" spans="2:10" ht="45">
      <c r="B201" s="127" t="str">
        <f>'вед.прил13'!A475</f>
        <v>Иные закупки товаров, работ и услуг для обеспечения государственных (муниципальных) нужд</v>
      </c>
      <c r="C201" s="26" t="s">
        <v>215</v>
      </c>
      <c r="D201" s="26" t="s">
        <v>256</v>
      </c>
      <c r="E201" s="26" t="str">
        <f>'вед.прил13'!E475</f>
        <v>70 0 01 77110</v>
      </c>
      <c r="F201" s="26" t="s">
        <v>271</v>
      </c>
      <c r="G201" s="26"/>
      <c r="H201" s="27">
        <f t="shared" si="43"/>
        <v>5</v>
      </c>
      <c r="I201" s="160">
        <f t="shared" si="43"/>
        <v>0</v>
      </c>
      <c r="J201" s="160">
        <f t="shared" si="43"/>
        <v>5</v>
      </c>
    </row>
    <row r="202" spans="2:10" ht="24" customHeight="1">
      <c r="B202" s="126" t="str">
        <f>'вед.прил13'!A476</f>
        <v>Городские средства</v>
      </c>
      <c r="C202" s="28" t="s">
        <v>215</v>
      </c>
      <c r="D202" s="28" t="s">
        <v>256</v>
      </c>
      <c r="E202" s="28" t="str">
        <f>'вед.прил13'!E476</f>
        <v>70 0 01 77110</v>
      </c>
      <c r="F202" s="28" t="s">
        <v>271</v>
      </c>
      <c r="G202" s="28" t="s">
        <v>248</v>
      </c>
      <c r="H202" s="29">
        <f>'вед.прил13'!I476</f>
        <v>5</v>
      </c>
      <c r="I202" s="172">
        <f>'вед.прил13'!N476</f>
        <v>0</v>
      </c>
      <c r="J202" s="172">
        <f>'вед.прил13'!O476</f>
        <v>5</v>
      </c>
    </row>
    <row r="203" spans="2:10" ht="16.5" customHeight="1">
      <c r="B203" s="120" t="s">
        <v>203</v>
      </c>
      <c r="C203" s="47" t="s">
        <v>218</v>
      </c>
      <c r="D203" s="47"/>
      <c r="E203" s="47"/>
      <c r="F203" s="47"/>
      <c r="G203" s="47"/>
      <c r="H203" s="61">
        <f>H206+H214+H220+H284</f>
        <v>125465.59999999999</v>
      </c>
      <c r="I203" s="173">
        <f>I206+I214+I220+I284</f>
        <v>90</v>
      </c>
      <c r="J203" s="173">
        <f>J206+J214+J220+J284</f>
        <v>125555.59999999999</v>
      </c>
    </row>
    <row r="204" spans="2:10" ht="18" customHeight="1">
      <c r="B204" s="120" t="s">
        <v>260</v>
      </c>
      <c r="C204" s="47" t="s">
        <v>218</v>
      </c>
      <c r="D204" s="47"/>
      <c r="E204" s="47"/>
      <c r="F204" s="47"/>
      <c r="G204" s="47" t="s">
        <v>248</v>
      </c>
      <c r="H204" s="61">
        <f>H213+H219+H230+H267+H273+H278+H290+H295+H300+H239+H245+H251+H259+H283</f>
        <v>6241.4</v>
      </c>
      <c r="I204" s="173">
        <f>I213+I219+I230+I267+I273+I278+I290+I295+I300+I239+I245+I251+I259+I283</f>
        <v>90</v>
      </c>
      <c r="J204" s="173">
        <f>J213+J219+J230+J267+J273+J278+J290+J295+J300+J239+J245+J251+J259+J283</f>
        <v>6331.4</v>
      </c>
    </row>
    <row r="205" spans="2:10" ht="17.25" customHeight="1">
      <c r="B205" s="120" t="s">
        <v>261</v>
      </c>
      <c r="C205" s="47" t="s">
        <v>218</v>
      </c>
      <c r="D205" s="47"/>
      <c r="E205" s="47"/>
      <c r="F205" s="47"/>
      <c r="G205" s="47" t="s">
        <v>249</v>
      </c>
      <c r="H205" s="61">
        <f>H226+H235+H263+H256</f>
        <v>119224.2</v>
      </c>
      <c r="I205" s="173">
        <f>I226+I235+I263+I256</f>
        <v>0</v>
      </c>
      <c r="J205" s="173">
        <f>J226+J235+J263+J256</f>
        <v>119224.2</v>
      </c>
    </row>
    <row r="206" spans="2:10" ht="16.5" customHeight="1">
      <c r="B206" s="60" t="s">
        <v>262</v>
      </c>
      <c r="C206" s="47" t="s">
        <v>218</v>
      </c>
      <c r="D206" s="47" t="s">
        <v>215</v>
      </c>
      <c r="E206" s="47"/>
      <c r="F206" s="47"/>
      <c r="G206" s="101"/>
      <c r="H206" s="61">
        <f aca="true" t="shared" si="44" ref="H206:J212">H207</f>
        <v>150</v>
      </c>
      <c r="I206" s="173">
        <f t="shared" si="44"/>
        <v>0</v>
      </c>
      <c r="J206" s="173">
        <f t="shared" si="44"/>
        <v>150</v>
      </c>
    </row>
    <row r="207" spans="2:10" ht="45">
      <c r="B207" s="127" t="str">
        <f>'вед.прил13'!A53</f>
        <v>Муниципальная программа "Молодежь города Ливны Орловской области на 2019-2023 годы"</v>
      </c>
      <c r="C207" s="26" t="s">
        <v>218</v>
      </c>
      <c r="D207" s="26" t="s">
        <v>215</v>
      </c>
      <c r="E207" s="26" t="s">
        <v>62</v>
      </c>
      <c r="F207" s="26"/>
      <c r="G207" s="26"/>
      <c r="H207" s="27">
        <f t="shared" si="44"/>
        <v>150</v>
      </c>
      <c r="I207" s="160">
        <f t="shared" si="44"/>
        <v>0</v>
      </c>
      <c r="J207" s="160">
        <f t="shared" si="44"/>
        <v>150</v>
      </c>
    </row>
    <row r="208" spans="2:10" ht="30">
      <c r="B208" s="127" t="str">
        <f>'вед.прил13'!A54</f>
        <v>Подпрограмма "Содействие занятости молодежи города Ливны на 2019-2023 годы" </v>
      </c>
      <c r="C208" s="26" t="s">
        <v>218</v>
      </c>
      <c r="D208" s="26" t="s">
        <v>215</v>
      </c>
      <c r="E208" s="26" t="s">
        <v>63</v>
      </c>
      <c r="F208" s="26"/>
      <c r="G208" s="26"/>
      <c r="H208" s="27">
        <f t="shared" si="44"/>
        <v>150</v>
      </c>
      <c r="I208" s="160">
        <f t="shared" si="44"/>
        <v>0</v>
      </c>
      <c r="J208" s="160">
        <f t="shared" si="44"/>
        <v>150</v>
      </c>
    </row>
    <row r="209" spans="2:10" ht="90">
      <c r="B209" s="127" t="str">
        <f>'вед.прил13'!A55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09" s="26" t="s">
        <v>218</v>
      </c>
      <c r="D209" s="26" t="s">
        <v>215</v>
      </c>
      <c r="E209" s="26" t="s">
        <v>65</v>
      </c>
      <c r="F209" s="26"/>
      <c r="G209" s="26"/>
      <c r="H209" s="27">
        <f t="shared" si="44"/>
        <v>150</v>
      </c>
      <c r="I209" s="160">
        <f t="shared" si="44"/>
        <v>0</v>
      </c>
      <c r="J209" s="160">
        <f t="shared" si="44"/>
        <v>150</v>
      </c>
    </row>
    <row r="210" spans="2:10" ht="15">
      <c r="B210" s="127" t="str">
        <f>'вед.прил13'!A56</f>
        <v>Реализация основного мероприятия</v>
      </c>
      <c r="C210" s="26" t="s">
        <v>218</v>
      </c>
      <c r="D210" s="26" t="s">
        <v>215</v>
      </c>
      <c r="E210" s="26" t="s">
        <v>66</v>
      </c>
      <c r="F210" s="26"/>
      <c r="G210" s="26"/>
      <c r="H210" s="27">
        <f t="shared" si="44"/>
        <v>150</v>
      </c>
      <c r="I210" s="160">
        <f t="shared" si="44"/>
        <v>0</v>
      </c>
      <c r="J210" s="160">
        <f t="shared" si="44"/>
        <v>150</v>
      </c>
    </row>
    <row r="211" spans="2:10" ht="45">
      <c r="B211" s="127" t="str">
        <f>'вед.прил13'!A57</f>
        <v>Предоставление субсидий бюджетным, автономным учреждениям и иным некоммерческим организациям</v>
      </c>
      <c r="C211" s="26" t="s">
        <v>218</v>
      </c>
      <c r="D211" s="26" t="s">
        <v>215</v>
      </c>
      <c r="E211" s="26" t="s">
        <v>66</v>
      </c>
      <c r="F211" s="26" t="s">
        <v>272</v>
      </c>
      <c r="G211" s="26"/>
      <c r="H211" s="27">
        <f t="shared" si="44"/>
        <v>150</v>
      </c>
      <c r="I211" s="160">
        <f t="shared" si="44"/>
        <v>0</v>
      </c>
      <c r="J211" s="160">
        <f t="shared" si="44"/>
        <v>150</v>
      </c>
    </row>
    <row r="212" spans="2:10" ht="15">
      <c r="B212" s="127" t="str">
        <f>'вед.прил13'!A58</f>
        <v>Субсидии бюджетным учреждениям</v>
      </c>
      <c r="C212" s="26" t="s">
        <v>218</v>
      </c>
      <c r="D212" s="26" t="s">
        <v>215</v>
      </c>
      <c r="E212" s="26" t="s">
        <v>66</v>
      </c>
      <c r="F212" s="26" t="s">
        <v>274</v>
      </c>
      <c r="G212" s="26"/>
      <c r="H212" s="27">
        <f t="shared" si="44"/>
        <v>150</v>
      </c>
      <c r="I212" s="160">
        <f t="shared" si="44"/>
        <v>0</v>
      </c>
      <c r="J212" s="160">
        <f t="shared" si="44"/>
        <v>150</v>
      </c>
    </row>
    <row r="213" spans="2:10" ht="23.25" customHeight="1">
      <c r="B213" s="129" t="s">
        <v>260</v>
      </c>
      <c r="C213" s="28" t="s">
        <v>218</v>
      </c>
      <c r="D213" s="28" t="s">
        <v>215</v>
      </c>
      <c r="E213" s="28" t="s">
        <v>66</v>
      </c>
      <c r="F213" s="28" t="s">
        <v>274</v>
      </c>
      <c r="G213" s="28" t="s">
        <v>248</v>
      </c>
      <c r="H213" s="29">
        <f>'вед.прил13'!I59</f>
        <v>150</v>
      </c>
      <c r="I213" s="172">
        <f>'вед.прил13'!N59</f>
        <v>0</v>
      </c>
      <c r="J213" s="172">
        <f>'вед.прил13'!O59</f>
        <v>150</v>
      </c>
    </row>
    <row r="214" spans="2:10" ht="16.5" customHeight="1">
      <c r="B214" s="60" t="s">
        <v>294</v>
      </c>
      <c r="C214" s="47" t="s">
        <v>218</v>
      </c>
      <c r="D214" s="47" t="s">
        <v>219</v>
      </c>
      <c r="E214" s="47"/>
      <c r="F214" s="47"/>
      <c r="G214" s="47"/>
      <c r="H214" s="101">
        <f aca="true" t="shared" si="45" ref="H214:J218">H215</f>
        <v>220</v>
      </c>
      <c r="I214" s="171">
        <f t="shared" si="45"/>
        <v>0</v>
      </c>
      <c r="J214" s="171">
        <f t="shared" si="45"/>
        <v>220</v>
      </c>
    </row>
    <row r="215" spans="2:10" ht="16.5" customHeight="1">
      <c r="B215" s="127" t="s">
        <v>190</v>
      </c>
      <c r="C215" s="26" t="s">
        <v>218</v>
      </c>
      <c r="D215" s="26" t="s">
        <v>219</v>
      </c>
      <c r="E215" s="26" t="s">
        <v>400</v>
      </c>
      <c r="F215" s="47"/>
      <c r="G215" s="47"/>
      <c r="H215" s="27">
        <f t="shared" si="45"/>
        <v>220</v>
      </c>
      <c r="I215" s="160">
        <f t="shared" si="45"/>
        <v>0</v>
      </c>
      <c r="J215" s="160">
        <f t="shared" si="45"/>
        <v>220</v>
      </c>
    </row>
    <row r="216" spans="2:10" ht="78.75" customHeight="1">
      <c r="B216" s="121" t="s">
        <v>295</v>
      </c>
      <c r="C216" s="26" t="s">
        <v>218</v>
      </c>
      <c r="D216" s="26" t="s">
        <v>219</v>
      </c>
      <c r="E216" s="26" t="s">
        <v>95</v>
      </c>
      <c r="F216" s="26"/>
      <c r="G216" s="26"/>
      <c r="H216" s="27">
        <f t="shared" si="45"/>
        <v>220</v>
      </c>
      <c r="I216" s="160">
        <f t="shared" si="45"/>
        <v>0</v>
      </c>
      <c r="J216" s="160">
        <f t="shared" si="45"/>
        <v>220</v>
      </c>
    </row>
    <row r="217" spans="2:10" ht="45">
      <c r="B217" s="127" t="s">
        <v>359</v>
      </c>
      <c r="C217" s="26" t="s">
        <v>218</v>
      </c>
      <c r="D217" s="26" t="s">
        <v>219</v>
      </c>
      <c r="E217" s="26" t="s">
        <v>95</v>
      </c>
      <c r="F217" s="26" t="s">
        <v>270</v>
      </c>
      <c r="G217" s="26"/>
      <c r="H217" s="27">
        <f t="shared" si="45"/>
        <v>220</v>
      </c>
      <c r="I217" s="160">
        <f t="shared" si="45"/>
        <v>0</v>
      </c>
      <c r="J217" s="160">
        <f t="shared" si="45"/>
        <v>220</v>
      </c>
    </row>
    <row r="218" spans="2:10" ht="45">
      <c r="B218" s="127" t="s">
        <v>345</v>
      </c>
      <c r="C218" s="26" t="s">
        <v>218</v>
      </c>
      <c r="D218" s="26" t="s">
        <v>219</v>
      </c>
      <c r="E218" s="26" t="s">
        <v>95</v>
      </c>
      <c r="F218" s="26" t="s">
        <v>271</v>
      </c>
      <c r="G218" s="26"/>
      <c r="H218" s="27">
        <f t="shared" si="45"/>
        <v>220</v>
      </c>
      <c r="I218" s="160">
        <f t="shared" si="45"/>
        <v>0</v>
      </c>
      <c r="J218" s="160">
        <f t="shared" si="45"/>
        <v>220</v>
      </c>
    </row>
    <row r="219" spans="2:10" ht="22.5" customHeight="1">
      <c r="B219" s="129" t="s">
        <v>260</v>
      </c>
      <c r="C219" s="28" t="s">
        <v>218</v>
      </c>
      <c r="D219" s="28" t="s">
        <v>219</v>
      </c>
      <c r="E219" s="28" t="s">
        <v>95</v>
      </c>
      <c r="F219" s="28" t="s">
        <v>271</v>
      </c>
      <c r="G219" s="28" t="s">
        <v>248</v>
      </c>
      <c r="H219" s="29">
        <f>'вед.прил13'!I605</f>
        <v>220</v>
      </c>
      <c r="I219" s="172">
        <f>'вед.прил13'!N605</f>
        <v>0</v>
      </c>
      <c r="J219" s="172">
        <f>'вед.прил13'!O605</f>
        <v>220</v>
      </c>
    </row>
    <row r="220" spans="2:10" ht="18" customHeight="1">
      <c r="B220" s="65" t="s">
        <v>346</v>
      </c>
      <c r="C220" s="47" t="s">
        <v>218</v>
      </c>
      <c r="D220" s="47" t="s">
        <v>217</v>
      </c>
      <c r="E220" s="47"/>
      <c r="F220" s="47"/>
      <c r="G220" s="47"/>
      <c r="H220" s="101">
        <f>H221+H246+H268+H240+H279</f>
        <v>124695.59999999999</v>
      </c>
      <c r="I220" s="171">
        <f>I221+I246+I268+I240+I279</f>
        <v>80</v>
      </c>
      <c r="J220" s="171">
        <f>J221+J246+J268+J240+J279</f>
        <v>124775.59999999999</v>
      </c>
    </row>
    <row r="221" spans="2:10" ht="75">
      <c r="B221" s="127" t="str">
        <f>'вед.прил13'!A607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221" s="26" t="s">
        <v>218</v>
      </c>
      <c r="D221" s="26" t="s">
        <v>217</v>
      </c>
      <c r="E221" s="26" t="str">
        <f>'вед.прил13'!E607</f>
        <v>55 0 00 00000</v>
      </c>
      <c r="F221" s="26"/>
      <c r="G221" s="26"/>
      <c r="H221" s="27">
        <f>H222+H231</f>
        <v>106902.9</v>
      </c>
      <c r="I221" s="160">
        <f>I222+I231</f>
        <v>-20</v>
      </c>
      <c r="J221" s="160">
        <f>J222+J231</f>
        <v>106882.9</v>
      </c>
    </row>
    <row r="222" spans="2:10" ht="45">
      <c r="B222" s="127" t="str">
        <f>'вед.прил13'!A608</f>
        <v>Основное мероприятие "Ремонт автомобильных дорог общего пользования местного значения города"</v>
      </c>
      <c r="C222" s="26" t="s">
        <v>218</v>
      </c>
      <c r="D222" s="26" t="s">
        <v>217</v>
      </c>
      <c r="E222" s="26" t="str">
        <f>'вед.прил13'!E608</f>
        <v>55 0 01 00000</v>
      </c>
      <c r="F222" s="26"/>
      <c r="G222" s="26"/>
      <c r="H222" s="27">
        <f>H223+H227</f>
        <v>61568.6</v>
      </c>
      <c r="I222" s="160">
        <f>I223+I227</f>
        <v>763.5</v>
      </c>
      <c r="J222" s="160">
        <f>J223+J227</f>
        <v>62332.1</v>
      </c>
    </row>
    <row r="223" spans="2:10" ht="18" customHeight="1">
      <c r="B223" s="127" t="str">
        <f>'вед.прил13'!A609</f>
        <v>Реализация основного мероприятия</v>
      </c>
      <c r="C223" s="26" t="s">
        <v>218</v>
      </c>
      <c r="D223" s="26" t="s">
        <v>217</v>
      </c>
      <c r="E223" s="26" t="str">
        <f>'вед.прил13'!E609</f>
        <v>55 0 01 70550</v>
      </c>
      <c r="F223" s="26"/>
      <c r="G223" s="26"/>
      <c r="H223" s="27">
        <f aca="true" t="shared" si="46" ref="H223:J225">H224</f>
        <v>60000</v>
      </c>
      <c r="I223" s="160">
        <f t="shared" si="46"/>
        <v>0</v>
      </c>
      <c r="J223" s="160">
        <f t="shared" si="46"/>
        <v>60000</v>
      </c>
    </row>
    <row r="224" spans="2:10" ht="45">
      <c r="B224" s="127" t="str">
        <f>'вед.прил13'!A610</f>
        <v>Закупка товаров, работ и услуг для обеспечения государственных (муниципальных) нужд</v>
      </c>
      <c r="C224" s="26" t="s">
        <v>218</v>
      </c>
      <c r="D224" s="26" t="s">
        <v>217</v>
      </c>
      <c r="E224" s="26" t="str">
        <f>'вед.прил13'!E610</f>
        <v>55 0 01 70550</v>
      </c>
      <c r="F224" s="26" t="s">
        <v>270</v>
      </c>
      <c r="G224" s="26"/>
      <c r="H224" s="27">
        <f t="shared" si="46"/>
        <v>60000</v>
      </c>
      <c r="I224" s="160">
        <f t="shared" si="46"/>
        <v>0</v>
      </c>
      <c r="J224" s="160">
        <f t="shared" si="46"/>
        <v>60000</v>
      </c>
    </row>
    <row r="225" spans="2:10" ht="45">
      <c r="B225" s="127" t="str">
        <f>'вед.прил13'!A611</f>
        <v>Иные закупки товаров, работ и услуг для обеспечения государственных (муниципальных) нужд</v>
      </c>
      <c r="C225" s="26" t="s">
        <v>218</v>
      </c>
      <c r="D225" s="26" t="s">
        <v>217</v>
      </c>
      <c r="E225" s="26" t="str">
        <f>'вед.прил13'!E611</f>
        <v>55 0 01 70550</v>
      </c>
      <c r="F225" s="26" t="s">
        <v>271</v>
      </c>
      <c r="G225" s="26"/>
      <c r="H225" s="27">
        <f t="shared" si="46"/>
        <v>60000</v>
      </c>
      <c r="I225" s="160">
        <f t="shared" si="46"/>
        <v>0</v>
      </c>
      <c r="J225" s="160">
        <f t="shared" si="46"/>
        <v>60000</v>
      </c>
    </row>
    <row r="226" spans="2:10" ht="18.75" customHeight="1">
      <c r="B226" s="126" t="s">
        <v>261</v>
      </c>
      <c r="C226" s="28" t="s">
        <v>218</v>
      </c>
      <c r="D226" s="28" t="s">
        <v>217</v>
      </c>
      <c r="E226" s="28" t="s">
        <v>160</v>
      </c>
      <c r="F226" s="28" t="s">
        <v>271</v>
      </c>
      <c r="G226" s="28" t="s">
        <v>249</v>
      </c>
      <c r="H226" s="29">
        <f>'вед.прил13'!I612</f>
        <v>60000</v>
      </c>
      <c r="I226" s="172">
        <f>'вед.прил13'!N612</f>
        <v>0</v>
      </c>
      <c r="J226" s="172">
        <f>'вед.прил13'!O612</f>
        <v>60000</v>
      </c>
    </row>
    <row r="227" spans="2:10" ht="17.25" customHeight="1">
      <c r="B227" s="127" t="s">
        <v>326</v>
      </c>
      <c r="C227" s="26" t="s">
        <v>218</v>
      </c>
      <c r="D227" s="26" t="s">
        <v>217</v>
      </c>
      <c r="E227" s="26" t="str">
        <f>'вед.прил13'!E613</f>
        <v>55 0 01 77630</v>
      </c>
      <c r="F227" s="26"/>
      <c r="G227" s="26"/>
      <c r="H227" s="27">
        <f aca="true" t="shared" si="47" ref="H227:J229">H228</f>
        <v>1568.6</v>
      </c>
      <c r="I227" s="160">
        <f t="shared" si="47"/>
        <v>763.5</v>
      </c>
      <c r="J227" s="160">
        <f t="shared" si="47"/>
        <v>2332.1</v>
      </c>
    </row>
    <row r="228" spans="2:10" ht="45">
      <c r="B228" s="127" t="s">
        <v>359</v>
      </c>
      <c r="C228" s="26" t="s">
        <v>218</v>
      </c>
      <c r="D228" s="26" t="s">
        <v>217</v>
      </c>
      <c r="E228" s="26" t="str">
        <f>'вед.прил13'!E614</f>
        <v>55 0 01 77630</v>
      </c>
      <c r="F228" s="26" t="s">
        <v>270</v>
      </c>
      <c r="G228" s="26"/>
      <c r="H228" s="27">
        <f t="shared" si="47"/>
        <v>1568.6</v>
      </c>
      <c r="I228" s="160">
        <f t="shared" si="47"/>
        <v>763.5</v>
      </c>
      <c r="J228" s="160">
        <f t="shared" si="47"/>
        <v>2332.1</v>
      </c>
    </row>
    <row r="229" spans="2:10" ht="45">
      <c r="B229" s="127" t="s">
        <v>345</v>
      </c>
      <c r="C229" s="26" t="s">
        <v>218</v>
      </c>
      <c r="D229" s="26" t="s">
        <v>217</v>
      </c>
      <c r="E229" s="26" t="str">
        <f>'вед.прил13'!E615</f>
        <v>55 0 01 77630</v>
      </c>
      <c r="F229" s="26" t="s">
        <v>271</v>
      </c>
      <c r="G229" s="26"/>
      <c r="H229" s="27">
        <f t="shared" si="47"/>
        <v>1568.6</v>
      </c>
      <c r="I229" s="160">
        <f t="shared" si="47"/>
        <v>763.5</v>
      </c>
      <c r="J229" s="160">
        <f t="shared" si="47"/>
        <v>2332.1</v>
      </c>
    </row>
    <row r="230" spans="2:10" ht="19.5" customHeight="1">
      <c r="B230" s="129" t="s">
        <v>260</v>
      </c>
      <c r="C230" s="28" t="s">
        <v>218</v>
      </c>
      <c r="D230" s="28" t="s">
        <v>217</v>
      </c>
      <c r="E230" s="28" t="str">
        <f>'вед.прил13'!E616</f>
        <v>55 0 01 77630</v>
      </c>
      <c r="F230" s="28" t="s">
        <v>271</v>
      </c>
      <c r="G230" s="28" t="s">
        <v>248</v>
      </c>
      <c r="H230" s="29">
        <f>'вед.прил13'!I616</f>
        <v>1568.6</v>
      </c>
      <c r="I230" s="172">
        <f>'вед.прил13'!N616</f>
        <v>763.5</v>
      </c>
      <c r="J230" s="172">
        <f>'вед.прил13'!O616</f>
        <v>2332.1</v>
      </c>
    </row>
    <row r="231" spans="2:10" ht="45">
      <c r="B231" s="127" t="str">
        <f>'вед.прил13'!A617</f>
        <v>Основное мероприятие "Содержание автомобильных дорог общего пользования местного значения города"</v>
      </c>
      <c r="C231" s="26" t="s">
        <v>218</v>
      </c>
      <c r="D231" s="26" t="s">
        <v>217</v>
      </c>
      <c r="E231" s="26" t="str">
        <f>'вед.прил13'!E617</f>
        <v>55 0 02 00000</v>
      </c>
      <c r="F231" s="26"/>
      <c r="G231" s="26"/>
      <c r="H231" s="27">
        <f>H232+H236</f>
        <v>45334.3</v>
      </c>
      <c r="I231" s="160">
        <f>I232+I236</f>
        <v>-783.5</v>
      </c>
      <c r="J231" s="160">
        <f>J232+J236</f>
        <v>44550.8</v>
      </c>
    </row>
    <row r="232" spans="2:10" ht="15">
      <c r="B232" s="127" t="s">
        <v>326</v>
      </c>
      <c r="C232" s="26" t="s">
        <v>218</v>
      </c>
      <c r="D232" s="26" t="s">
        <v>217</v>
      </c>
      <c r="E232" s="26" t="s">
        <v>101</v>
      </c>
      <c r="F232" s="26"/>
      <c r="G232" s="26"/>
      <c r="H232" s="27">
        <f aca="true" t="shared" si="48" ref="H232:J234">H233</f>
        <v>43000</v>
      </c>
      <c r="I232" s="160">
        <f t="shared" si="48"/>
        <v>0</v>
      </c>
      <c r="J232" s="160">
        <f t="shared" si="48"/>
        <v>43000</v>
      </c>
    </row>
    <row r="233" spans="2:10" ht="45">
      <c r="B233" s="127" t="s">
        <v>359</v>
      </c>
      <c r="C233" s="26" t="s">
        <v>218</v>
      </c>
      <c r="D233" s="26" t="s">
        <v>217</v>
      </c>
      <c r="E233" s="26" t="s">
        <v>101</v>
      </c>
      <c r="F233" s="26" t="s">
        <v>270</v>
      </c>
      <c r="G233" s="26"/>
      <c r="H233" s="27">
        <f t="shared" si="48"/>
        <v>43000</v>
      </c>
      <c r="I233" s="160">
        <f t="shared" si="48"/>
        <v>0</v>
      </c>
      <c r="J233" s="160">
        <f t="shared" si="48"/>
        <v>43000</v>
      </c>
    </row>
    <row r="234" spans="2:10" ht="45">
      <c r="B234" s="127" t="s">
        <v>345</v>
      </c>
      <c r="C234" s="26" t="s">
        <v>218</v>
      </c>
      <c r="D234" s="26" t="s">
        <v>217</v>
      </c>
      <c r="E234" s="26" t="s">
        <v>101</v>
      </c>
      <c r="F234" s="26" t="s">
        <v>271</v>
      </c>
      <c r="G234" s="26"/>
      <c r="H234" s="27">
        <f t="shared" si="48"/>
        <v>43000</v>
      </c>
      <c r="I234" s="160">
        <f t="shared" si="48"/>
        <v>0</v>
      </c>
      <c r="J234" s="160">
        <f t="shared" si="48"/>
        <v>43000</v>
      </c>
    </row>
    <row r="235" spans="2:10" ht="19.5" customHeight="1">
      <c r="B235" s="129" t="s">
        <v>261</v>
      </c>
      <c r="C235" s="28" t="s">
        <v>218</v>
      </c>
      <c r="D235" s="28" t="s">
        <v>217</v>
      </c>
      <c r="E235" s="28" t="s">
        <v>101</v>
      </c>
      <c r="F235" s="28" t="s">
        <v>271</v>
      </c>
      <c r="G235" s="28" t="s">
        <v>249</v>
      </c>
      <c r="H235" s="29">
        <f>'вед.прил13'!I621+'вед.прил13'!I321</f>
        <v>43000</v>
      </c>
      <c r="I235" s="172">
        <f>'вед.прил13'!N621+'вед.прил13'!N321</f>
        <v>0</v>
      </c>
      <c r="J235" s="172">
        <f>'вед.прил13'!O621+'вед.прил13'!O321</f>
        <v>43000</v>
      </c>
    </row>
    <row r="236" spans="2:10" ht="18.75" customHeight="1">
      <c r="B236" s="127" t="s">
        <v>326</v>
      </c>
      <c r="C236" s="26" t="s">
        <v>218</v>
      </c>
      <c r="D236" s="26" t="s">
        <v>217</v>
      </c>
      <c r="E236" s="26" t="s">
        <v>100</v>
      </c>
      <c r="F236" s="26"/>
      <c r="G236" s="26"/>
      <c r="H236" s="27">
        <f aca="true" t="shared" si="49" ref="H236:J238">H237</f>
        <v>2334.3</v>
      </c>
      <c r="I236" s="160">
        <f t="shared" si="49"/>
        <v>-783.5</v>
      </c>
      <c r="J236" s="160">
        <f t="shared" si="49"/>
        <v>1550.8000000000002</v>
      </c>
    </row>
    <row r="237" spans="2:10" ht="45">
      <c r="B237" s="127" t="s">
        <v>359</v>
      </c>
      <c r="C237" s="26" t="s">
        <v>218</v>
      </c>
      <c r="D237" s="26" t="s">
        <v>217</v>
      </c>
      <c r="E237" s="26" t="s">
        <v>100</v>
      </c>
      <c r="F237" s="26" t="s">
        <v>270</v>
      </c>
      <c r="G237" s="26"/>
      <c r="H237" s="27">
        <f t="shared" si="49"/>
        <v>2334.3</v>
      </c>
      <c r="I237" s="160">
        <f t="shared" si="49"/>
        <v>-783.5</v>
      </c>
      <c r="J237" s="160">
        <f t="shared" si="49"/>
        <v>1550.8000000000002</v>
      </c>
    </row>
    <row r="238" spans="2:10" ht="45">
      <c r="B238" s="127" t="s">
        <v>345</v>
      </c>
      <c r="C238" s="26" t="s">
        <v>218</v>
      </c>
      <c r="D238" s="26" t="s">
        <v>217</v>
      </c>
      <c r="E238" s="26" t="s">
        <v>100</v>
      </c>
      <c r="F238" s="26" t="s">
        <v>271</v>
      </c>
      <c r="G238" s="26"/>
      <c r="H238" s="27">
        <f t="shared" si="49"/>
        <v>2334.3</v>
      </c>
      <c r="I238" s="160">
        <f t="shared" si="49"/>
        <v>-783.5</v>
      </c>
      <c r="J238" s="160">
        <f t="shared" si="49"/>
        <v>1550.8000000000002</v>
      </c>
    </row>
    <row r="239" spans="2:10" ht="20.25" customHeight="1">
      <c r="B239" s="129" t="s">
        <v>260</v>
      </c>
      <c r="C239" s="28" t="s">
        <v>218</v>
      </c>
      <c r="D239" s="28" t="s">
        <v>217</v>
      </c>
      <c r="E239" s="28" t="s">
        <v>100</v>
      </c>
      <c r="F239" s="28" t="s">
        <v>271</v>
      </c>
      <c r="G239" s="28" t="s">
        <v>248</v>
      </c>
      <c r="H239" s="29">
        <f>'вед.прил13'!I625+'вед.прил13'!I325</f>
        <v>2334.3</v>
      </c>
      <c r="I239" s="172">
        <f>'вед.прил13'!N625+'вед.прил13'!N325</f>
        <v>-783.5</v>
      </c>
      <c r="J239" s="172">
        <f>'вед.прил13'!O625+'вед.прил13'!O325</f>
        <v>1550.8000000000002</v>
      </c>
    </row>
    <row r="240" spans="2:10" ht="60">
      <c r="B240" s="121" t="s">
        <v>483</v>
      </c>
      <c r="C240" s="26" t="s">
        <v>218</v>
      </c>
      <c r="D240" s="26" t="s">
        <v>217</v>
      </c>
      <c r="E240" s="26" t="s">
        <v>70</v>
      </c>
      <c r="F240" s="26"/>
      <c r="G240" s="26"/>
      <c r="H240" s="27">
        <f aca="true" t="shared" si="50" ref="H240:J244">H241</f>
        <v>720</v>
      </c>
      <c r="I240" s="160">
        <f t="shared" si="50"/>
        <v>60</v>
      </c>
      <c r="J240" s="160">
        <f t="shared" si="50"/>
        <v>780</v>
      </c>
    </row>
    <row r="241" spans="2:10" ht="45">
      <c r="B241" s="121" t="s">
        <v>178</v>
      </c>
      <c r="C241" s="26" t="s">
        <v>218</v>
      </c>
      <c r="D241" s="26" t="s">
        <v>217</v>
      </c>
      <c r="E241" s="26" t="s">
        <v>71</v>
      </c>
      <c r="F241" s="26"/>
      <c r="G241" s="26"/>
      <c r="H241" s="27">
        <f t="shared" si="50"/>
        <v>720</v>
      </c>
      <c r="I241" s="160">
        <f t="shared" si="50"/>
        <v>60</v>
      </c>
      <c r="J241" s="160">
        <f t="shared" si="50"/>
        <v>780</v>
      </c>
    </row>
    <row r="242" spans="2:10" ht="15">
      <c r="B242" s="121" t="s">
        <v>326</v>
      </c>
      <c r="C242" s="26" t="s">
        <v>218</v>
      </c>
      <c r="D242" s="26" t="s">
        <v>217</v>
      </c>
      <c r="E242" s="26" t="s">
        <v>72</v>
      </c>
      <c r="F242" s="26"/>
      <c r="G242" s="26"/>
      <c r="H242" s="27">
        <f t="shared" si="50"/>
        <v>720</v>
      </c>
      <c r="I242" s="160">
        <f t="shared" si="50"/>
        <v>60</v>
      </c>
      <c r="J242" s="160">
        <f t="shared" si="50"/>
        <v>780</v>
      </c>
    </row>
    <row r="243" spans="2:10" ht="45">
      <c r="B243" s="121" t="s">
        <v>359</v>
      </c>
      <c r="C243" s="26" t="s">
        <v>218</v>
      </c>
      <c r="D243" s="26" t="s">
        <v>217</v>
      </c>
      <c r="E243" s="26" t="s">
        <v>72</v>
      </c>
      <c r="F243" s="26" t="s">
        <v>270</v>
      </c>
      <c r="G243" s="26"/>
      <c r="H243" s="27">
        <f t="shared" si="50"/>
        <v>720</v>
      </c>
      <c r="I243" s="160">
        <f t="shared" si="50"/>
        <v>60</v>
      </c>
      <c r="J243" s="160">
        <f t="shared" si="50"/>
        <v>780</v>
      </c>
    </row>
    <row r="244" spans="2:10" ht="45">
      <c r="B244" s="121" t="s">
        <v>345</v>
      </c>
      <c r="C244" s="26" t="s">
        <v>218</v>
      </c>
      <c r="D244" s="26" t="s">
        <v>217</v>
      </c>
      <c r="E244" s="26" t="s">
        <v>72</v>
      </c>
      <c r="F244" s="26" t="s">
        <v>271</v>
      </c>
      <c r="G244" s="26"/>
      <c r="H244" s="27">
        <f t="shared" si="50"/>
        <v>720</v>
      </c>
      <c r="I244" s="160">
        <f t="shared" si="50"/>
        <v>60</v>
      </c>
      <c r="J244" s="160">
        <f t="shared" si="50"/>
        <v>780</v>
      </c>
    </row>
    <row r="245" spans="2:10" ht="22.5" customHeight="1">
      <c r="B245" s="129" t="s">
        <v>260</v>
      </c>
      <c r="C245" s="28" t="s">
        <v>218</v>
      </c>
      <c r="D245" s="28" t="s">
        <v>217</v>
      </c>
      <c r="E245" s="28" t="s">
        <v>72</v>
      </c>
      <c r="F245" s="28" t="s">
        <v>271</v>
      </c>
      <c r="G245" s="28" t="s">
        <v>248</v>
      </c>
      <c r="H245" s="29">
        <f>'вед.прил13'!I331</f>
        <v>720</v>
      </c>
      <c r="I245" s="172">
        <f>'вед.прил13'!N331</f>
        <v>60</v>
      </c>
      <c r="J245" s="172">
        <f>'вед.прил13'!O331</f>
        <v>780</v>
      </c>
    </row>
    <row r="246" spans="2:10" ht="60">
      <c r="B246" s="127" t="s">
        <v>365</v>
      </c>
      <c r="C246" s="26" t="s">
        <v>218</v>
      </c>
      <c r="D246" s="26" t="s">
        <v>217</v>
      </c>
      <c r="E246" s="26" t="str">
        <f>'вед.прил13'!E626</f>
        <v>61 0 00 00000</v>
      </c>
      <c r="F246" s="26"/>
      <c r="G246" s="26"/>
      <c r="H246" s="27">
        <f>H252+H247</f>
        <v>16762.7</v>
      </c>
      <c r="I246" s="160">
        <f>I252+I247</f>
        <v>20</v>
      </c>
      <c r="J246" s="160">
        <f>J252+J247</f>
        <v>16782.7</v>
      </c>
    </row>
    <row r="247" spans="2:10" ht="45">
      <c r="B247" s="127" t="s">
        <v>150</v>
      </c>
      <c r="C247" s="26" t="s">
        <v>218</v>
      </c>
      <c r="D247" s="26" t="s">
        <v>217</v>
      </c>
      <c r="E247" s="26" t="s">
        <v>526</v>
      </c>
      <c r="F247" s="26"/>
      <c r="G247" s="26"/>
      <c r="H247" s="27">
        <f aca="true" t="shared" si="51" ref="H247:J250">H248</f>
        <v>374.6</v>
      </c>
      <c r="I247" s="160">
        <f t="shared" si="51"/>
        <v>20</v>
      </c>
      <c r="J247" s="160">
        <f t="shared" si="51"/>
        <v>394.6</v>
      </c>
    </row>
    <row r="248" spans="2:10" ht="15">
      <c r="B248" s="127" t="s">
        <v>326</v>
      </c>
      <c r="C248" s="26" t="s">
        <v>218</v>
      </c>
      <c r="D248" s="26" t="s">
        <v>217</v>
      </c>
      <c r="E248" s="26" t="s">
        <v>527</v>
      </c>
      <c r="F248" s="26"/>
      <c r="G248" s="26"/>
      <c r="H248" s="27">
        <f t="shared" si="51"/>
        <v>374.6</v>
      </c>
      <c r="I248" s="160">
        <f t="shared" si="51"/>
        <v>20</v>
      </c>
      <c r="J248" s="160">
        <f t="shared" si="51"/>
        <v>394.6</v>
      </c>
    </row>
    <row r="249" spans="2:10" ht="45">
      <c r="B249" s="127" t="s">
        <v>359</v>
      </c>
      <c r="C249" s="26" t="s">
        <v>218</v>
      </c>
      <c r="D249" s="26" t="s">
        <v>217</v>
      </c>
      <c r="E249" s="26" t="s">
        <v>527</v>
      </c>
      <c r="F249" s="26" t="s">
        <v>270</v>
      </c>
      <c r="G249" s="26"/>
      <c r="H249" s="27">
        <f t="shared" si="51"/>
        <v>374.6</v>
      </c>
      <c r="I249" s="160">
        <f t="shared" si="51"/>
        <v>20</v>
      </c>
      <c r="J249" s="160">
        <f t="shared" si="51"/>
        <v>394.6</v>
      </c>
    </row>
    <row r="250" spans="2:10" ht="45">
      <c r="B250" s="127" t="s">
        <v>345</v>
      </c>
      <c r="C250" s="26" t="s">
        <v>218</v>
      </c>
      <c r="D250" s="26" t="s">
        <v>217</v>
      </c>
      <c r="E250" s="26" t="s">
        <v>527</v>
      </c>
      <c r="F250" s="26" t="s">
        <v>271</v>
      </c>
      <c r="G250" s="26"/>
      <c r="H250" s="27">
        <f t="shared" si="51"/>
        <v>374.6</v>
      </c>
      <c r="I250" s="160">
        <f t="shared" si="51"/>
        <v>20</v>
      </c>
      <c r="J250" s="160">
        <f t="shared" si="51"/>
        <v>394.6</v>
      </c>
    </row>
    <row r="251" spans="2:10" ht="21" customHeight="1">
      <c r="B251" s="129" t="s">
        <v>260</v>
      </c>
      <c r="C251" s="28" t="s">
        <v>218</v>
      </c>
      <c r="D251" s="28" t="s">
        <v>217</v>
      </c>
      <c r="E251" s="28" t="s">
        <v>527</v>
      </c>
      <c r="F251" s="28" t="s">
        <v>271</v>
      </c>
      <c r="G251" s="28" t="s">
        <v>248</v>
      </c>
      <c r="H251" s="29">
        <f>'вед.прил13'!I631</f>
        <v>374.6</v>
      </c>
      <c r="I251" s="164">
        <f>'вед.прил13'!N631</f>
        <v>20</v>
      </c>
      <c r="J251" s="164">
        <f>'вед.прил13'!O631</f>
        <v>394.6</v>
      </c>
    </row>
    <row r="252" spans="2:10" ht="90.75" customHeight="1">
      <c r="B252" s="127" t="str">
        <f>'вед.прил13'!A632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52" s="26" t="s">
        <v>218</v>
      </c>
      <c r="D252" s="26" t="s">
        <v>217</v>
      </c>
      <c r="E252" s="26" t="str">
        <f>'вед.прил13'!E632</f>
        <v>61 0 F2 00000</v>
      </c>
      <c r="F252" s="26"/>
      <c r="G252" s="26"/>
      <c r="H252" s="27">
        <f>H264+H260+H253</f>
        <v>16388.100000000002</v>
      </c>
      <c r="I252" s="160">
        <f>I264+I260+I253</f>
        <v>0</v>
      </c>
      <c r="J252" s="160">
        <f>J264+J260+J253</f>
        <v>16388.100000000002</v>
      </c>
    </row>
    <row r="253" spans="2:10" ht="32.25" customHeight="1">
      <c r="B253" s="127" t="s">
        <v>531</v>
      </c>
      <c r="C253" s="26" t="s">
        <v>218</v>
      </c>
      <c r="D253" s="26" t="s">
        <v>217</v>
      </c>
      <c r="E253" s="26" t="s">
        <v>425</v>
      </c>
      <c r="F253" s="26"/>
      <c r="G253" s="26"/>
      <c r="H253" s="27">
        <f>H254+H257</f>
        <v>16388.100000000002</v>
      </c>
      <c r="I253" s="160">
        <f>I254+I257</f>
        <v>0</v>
      </c>
      <c r="J253" s="160">
        <f>J254+J257</f>
        <v>16388.100000000002</v>
      </c>
    </row>
    <row r="254" spans="2:10" ht="45" customHeight="1">
      <c r="B254" s="127" t="s">
        <v>359</v>
      </c>
      <c r="C254" s="26" t="s">
        <v>218</v>
      </c>
      <c r="D254" s="26" t="s">
        <v>217</v>
      </c>
      <c r="E254" s="26" t="s">
        <v>425</v>
      </c>
      <c r="F254" s="26" t="s">
        <v>270</v>
      </c>
      <c r="G254" s="26"/>
      <c r="H254" s="27">
        <f aca="true" t="shared" si="52" ref="H254:J255">H255</f>
        <v>16224.2</v>
      </c>
      <c r="I254" s="160">
        <f t="shared" si="52"/>
        <v>0</v>
      </c>
      <c r="J254" s="160">
        <f t="shared" si="52"/>
        <v>16224.2</v>
      </c>
    </row>
    <row r="255" spans="2:10" ht="46.5" customHeight="1">
      <c r="B255" s="127" t="s">
        <v>345</v>
      </c>
      <c r="C255" s="26" t="s">
        <v>218</v>
      </c>
      <c r="D255" s="26" t="s">
        <v>217</v>
      </c>
      <c r="E255" s="26" t="s">
        <v>425</v>
      </c>
      <c r="F255" s="26" t="s">
        <v>271</v>
      </c>
      <c r="G255" s="26"/>
      <c r="H255" s="27">
        <f t="shared" si="52"/>
        <v>16224.2</v>
      </c>
      <c r="I255" s="160">
        <f t="shared" si="52"/>
        <v>0</v>
      </c>
      <c r="J255" s="160">
        <f t="shared" si="52"/>
        <v>16224.2</v>
      </c>
    </row>
    <row r="256" spans="2:10" ht="18" customHeight="1">
      <c r="B256" s="129" t="s">
        <v>261</v>
      </c>
      <c r="C256" s="28" t="s">
        <v>218</v>
      </c>
      <c r="D256" s="28" t="s">
        <v>217</v>
      </c>
      <c r="E256" s="28" t="s">
        <v>425</v>
      </c>
      <c r="F256" s="28" t="s">
        <v>271</v>
      </c>
      <c r="G256" s="28" t="s">
        <v>249</v>
      </c>
      <c r="H256" s="29">
        <f>'вед.прил13'!I636</f>
        <v>16224.2</v>
      </c>
      <c r="I256" s="164">
        <f>'вед.прил13'!N636</f>
        <v>0</v>
      </c>
      <c r="J256" s="164">
        <f>'вед.прил13'!O636</f>
        <v>16224.2</v>
      </c>
    </row>
    <row r="257" spans="2:10" ht="45.75" customHeight="1">
      <c r="B257" s="127" t="s">
        <v>359</v>
      </c>
      <c r="C257" s="26" t="s">
        <v>218</v>
      </c>
      <c r="D257" s="26" t="s">
        <v>217</v>
      </c>
      <c r="E257" s="26" t="s">
        <v>425</v>
      </c>
      <c r="F257" s="26" t="s">
        <v>270</v>
      </c>
      <c r="G257" s="26"/>
      <c r="H257" s="27">
        <f aca="true" t="shared" si="53" ref="H257:J258">H258</f>
        <v>163.9</v>
      </c>
      <c r="I257" s="160">
        <f t="shared" si="53"/>
        <v>0</v>
      </c>
      <c r="J257" s="160">
        <f t="shared" si="53"/>
        <v>163.9</v>
      </c>
    </row>
    <row r="258" spans="2:10" ht="48" customHeight="1">
      <c r="B258" s="127" t="s">
        <v>345</v>
      </c>
      <c r="C258" s="26" t="s">
        <v>218</v>
      </c>
      <c r="D258" s="26" t="s">
        <v>217</v>
      </c>
      <c r="E258" s="26" t="s">
        <v>425</v>
      </c>
      <c r="F258" s="26" t="s">
        <v>271</v>
      </c>
      <c r="G258" s="26"/>
      <c r="H258" s="27">
        <f t="shared" si="53"/>
        <v>163.9</v>
      </c>
      <c r="I258" s="160">
        <f t="shared" si="53"/>
        <v>0</v>
      </c>
      <c r="J258" s="160">
        <f t="shared" si="53"/>
        <v>163.9</v>
      </c>
    </row>
    <row r="259" spans="2:10" ht="20.25" customHeight="1">
      <c r="B259" s="129" t="s">
        <v>260</v>
      </c>
      <c r="C259" s="28" t="s">
        <v>218</v>
      </c>
      <c r="D259" s="28" t="s">
        <v>217</v>
      </c>
      <c r="E259" s="28" t="s">
        <v>425</v>
      </c>
      <c r="F259" s="28" t="s">
        <v>271</v>
      </c>
      <c r="G259" s="28" t="s">
        <v>248</v>
      </c>
      <c r="H259" s="29">
        <f>'вед.прил13'!I639</f>
        <v>163.9</v>
      </c>
      <c r="I259" s="164">
        <f>'вед.прил13'!N639</f>
        <v>0</v>
      </c>
      <c r="J259" s="164">
        <f>'вед.прил13'!O639</f>
        <v>163.9</v>
      </c>
    </row>
    <row r="260" spans="2:10" ht="15">
      <c r="B260" s="127" t="s">
        <v>326</v>
      </c>
      <c r="C260" s="26" t="s">
        <v>218</v>
      </c>
      <c r="D260" s="26" t="s">
        <v>217</v>
      </c>
      <c r="E260" s="26" t="s">
        <v>455</v>
      </c>
      <c r="F260" s="26"/>
      <c r="G260" s="26"/>
      <c r="H260" s="27">
        <f aca="true" t="shared" si="54" ref="H260:J262">H261</f>
        <v>0</v>
      </c>
      <c r="I260" s="160">
        <f t="shared" si="54"/>
        <v>0</v>
      </c>
      <c r="J260" s="160">
        <f t="shared" si="54"/>
        <v>0</v>
      </c>
    </row>
    <row r="261" spans="2:10" ht="45">
      <c r="B261" s="127" t="s">
        <v>359</v>
      </c>
      <c r="C261" s="26" t="s">
        <v>218</v>
      </c>
      <c r="D261" s="26" t="s">
        <v>217</v>
      </c>
      <c r="E261" s="26" t="s">
        <v>455</v>
      </c>
      <c r="F261" s="26" t="s">
        <v>270</v>
      </c>
      <c r="G261" s="26"/>
      <c r="H261" s="27">
        <f t="shared" si="54"/>
        <v>0</v>
      </c>
      <c r="I261" s="160">
        <f t="shared" si="54"/>
        <v>0</v>
      </c>
      <c r="J261" s="160">
        <f t="shared" si="54"/>
        <v>0</v>
      </c>
    </row>
    <row r="262" spans="2:10" ht="45">
      <c r="B262" s="127" t="s">
        <v>345</v>
      </c>
      <c r="C262" s="26" t="s">
        <v>218</v>
      </c>
      <c r="D262" s="26" t="s">
        <v>217</v>
      </c>
      <c r="E262" s="26" t="s">
        <v>455</v>
      </c>
      <c r="F262" s="26" t="s">
        <v>271</v>
      </c>
      <c r="G262" s="26"/>
      <c r="H262" s="27">
        <f t="shared" si="54"/>
        <v>0</v>
      </c>
      <c r="I262" s="160">
        <f t="shared" si="54"/>
        <v>0</v>
      </c>
      <c r="J262" s="160">
        <f t="shared" si="54"/>
        <v>0</v>
      </c>
    </row>
    <row r="263" spans="2:10" ht="20.25" customHeight="1">
      <c r="B263" s="129" t="s">
        <v>261</v>
      </c>
      <c r="C263" s="28" t="s">
        <v>218</v>
      </c>
      <c r="D263" s="28" t="s">
        <v>217</v>
      </c>
      <c r="E263" s="28" t="s">
        <v>455</v>
      </c>
      <c r="F263" s="28" t="s">
        <v>271</v>
      </c>
      <c r="G263" s="28" t="s">
        <v>249</v>
      </c>
      <c r="H263" s="29">
        <f>'вед.прил13'!I643</f>
        <v>0</v>
      </c>
      <c r="I263" s="172">
        <f>'вед.прил13'!N643</f>
        <v>0</v>
      </c>
      <c r="J263" s="172">
        <f>'вед.прил13'!O643</f>
        <v>0</v>
      </c>
    </row>
    <row r="264" spans="2:10" ht="18" customHeight="1">
      <c r="B264" s="127" t="s">
        <v>326</v>
      </c>
      <c r="C264" s="26" t="s">
        <v>218</v>
      </c>
      <c r="D264" s="26" t="s">
        <v>217</v>
      </c>
      <c r="E264" s="26" t="str">
        <f>'вед.прил13'!E644</f>
        <v>61 0 F2 77720</v>
      </c>
      <c r="F264" s="26"/>
      <c r="G264" s="26"/>
      <c r="H264" s="27">
        <f aca="true" t="shared" si="55" ref="H264:J266">H265</f>
        <v>0</v>
      </c>
      <c r="I264" s="160">
        <f t="shared" si="55"/>
        <v>0</v>
      </c>
      <c r="J264" s="160">
        <f t="shared" si="55"/>
        <v>0</v>
      </c>
    </row>
    <row r="265" spans="2:10" ht="45">
      <c r="B265" s="127" t="s">
        <v>359</v>
      </c>
      <c r="C265" s="26" t="s">
        <v>218</v>
      </c>
      <c r="D265" s="26" t="s">
        <v>217</v>
      </c>
      <c r="E265" s="26" t="str">
        <f>'вед.прил13'!E645</f>
        <v>61 0 F2 77720</v>
      </c>
      <c r="F265" s="26" t="s">
        <v>270</v>
      </c>
      <c r="G265" s="26"/>
      <c r="H265" s="27">
        <f t="shared" si="55"/>
        <v>0</v>
      </c>
      <c r="I265" s="160">
        <f t="shared" si="55"/>
        <v>0</v>
      </c>
      <c r="J265" s="160">
        <f t="shared" si="55"/>
        <v>0</v>
      </c>
    </row>
    <row r="266" spans="2:10" ht="45">
      <c r="B266" s="127" t="s">
        <v>345</v>
      </c>
      <c r="C266" s="26" t="s">
        <v>218</v>
      </c>
      <c r="D266" s="26" t="s">
        <v>217</v>
      </c>
      <c r="E266" s="26" t="str">
        <f>'вед.прил13'!E646</f>
        <v>61 0 F2 77720</v>
      </c>
      <c r="F266" s="26" t="s">
        <v>271</v>
      </c>
      <c r="G266" s="26"/>
      <c r="H266" s="27">
        <f t="shared" si="55"/>
        <v>0</v>
      </c>
      <c r="I266" s="160">
        <f t="shared" si="55"/>
        <v>0</v>
      </c>
      <c r="J266" s="160">
        <f t="shared" si="55"/>
        <v>0</v>
      </c>
    </row>
    <row r="267" spans="2:10" ht="21" customHeight="1">
      <c r="B267" s="129" t="s">
        <v>260</v>
      </c>
      <c r="C267" s="28" t="s">
        <v>218</v>
      </c>
      <c r="D267" s="28" t="s">
        <v>217</v>
      </c>
      <c r="E267" s="28" t="str">
        <f>'вед.прил13'!E647</f>
        <v>61 0 F2 77720</v>
      </c>
      <c r="F267" s="28" t="s">
        <v>271</v>
      </c>
      <c r="G267" s="28" t="s">
        <v>248</v>
      </c>
      <c r="H267" s="29">
        <f>'вед.прил13'!I647</f>
        <v>0</v>
      </c>
      <c r="I267" s="172">
        <f>'вед.прил13'!N647</f>
        <v>0</v>
      </c>
      <c r="J267" s="172">
        <f>'вед.прил13'!O647</f>
        <v>0</v>
      </c>
    </row>
    <row r="268" spans="2:10" ht="60">
      <c r="B268" s="121" t="s">
        <v>151</v>
      </c>
      <c r="C268" s="26" t="s">
        <v>218</v>
      </c>
      <c r="D268" s="26" t="s">
        <v>217</v>
      </c>
      <c r="E268" s="26" t="s">
        <v>159</v>
      </c>
      <c r="F268" s="28"/>
      <c r="G268" s="28"/>
      <c r="H268" s="27">
        <f>H269+H274</f>
        <v>40</v>
      </c>
      <c r="I268" s="160">
        <f>I269+I274</f>
        <v>0</v>
      </c>
      <c r="J268" s="160">
        <f>J269+J274</f>
        <v>40</v>
      </c>
    </row>
    <row r="269" spans="2:10" ht="45">
      <c r="B269" s="121" t="s">
        <v>152</v>
      </c>
      <c r="C269" s="26" t="s">
        <v>218</v>
      </c>
      <c r="D269" s="26" t="s">
        <v>217</v>
      </c>
      <c r="E269" s="26" t="s">
        <v>153</v>
      </c>
      <c r="F269" s="28"/>
      <c r="G269" s="28"/>
      <c r="H269" s="27">
        <f aca="true" t="shared" si="56" ref="H269:J272">H270</f>
        <v>20</v>
      </c>
      <c r="I269" s="160">
        <f t="shared" si="56"/>
        <v>0</v>
      </c>
      <c r="J269" s="160">
        <f t="shared" si="56"/>
        <v>20</v>
      </c>
    </row>
    <row r="270" spans="2:10" ht="18" customHeight="1">
      <c r="B270" s="121" t="s">
        <v>326</v>
      </c>
      <c r="C270" s="26" t="s">
        <v>218</v>
      </c>
      <c r="D270" s="26" t="s">
        <v>217</v>
      </c>
      <c r="E270" s="26" t="s">
        <v>154</v>
      </c>
      <c r="F270" s="28"/>
      <c r="G270" s="28"/>
      <c r="H270" s="27">
        <f t="shared" si="56"/>
        <v>20</v>
      </c>
      <c r="I270" s="160">
        <f t="shared" si="56"/>
        <v>0</v>
      </c>
      <c r="J270" s="160">
        <f t="shared" si="56"/>
        <v>20</v>
      </c>
    </row>
    <row r="271" spans="2:10" ht="45">
      <c r="B271" s="127" t="s">
        <v>273</v>
      </c>
      <c r="C271" s="26" t="s">
        <v>218</v>
      </c>
      <c r="D271" s="26" t="s">
        <v>217</v>
      </c>
      <c r="E271" s="26" t="s">
        <v>154</v>
      </c>
      <c r="F271" s="26" t="s">
        <v>272</v>
      </c>
      <c r="G271" s="26"/>
      <c r="H271" s="27">
        <f t="shared" si="56"/>
        <v>20</v>
      </c>
      <c r="I271" s="160">
        <f t="shared" si="56"/>
        <v>0</v>
      </c>
      <c r="J271" s="160">
        <f t="shared" si="56"/>
        <v>20</v>
      </c>
    </row>
    <row r="272" spans="2:10" ht="15">
      <c r="B272" s="121" t="s">
        <v>275</v>
      </c>
      <c r="C272" s="26" t="s">
        <v>218</v>
      </c>
      <c r="D272" s="26" t="s">
        <v>217</v>
      </c>
      <c r="E272" s="26" t="s">
        <v>154</v>
      </c>
      <c r="F272" s="26" t="s">
        <v>274</v>
      </c>
      <c r="G272" s="26"/>
      <c r="H272" s="27">
        <f t="shared" si="56"/>
        <v>20</v>
      </c>
      <c r="I272" s="160">
        <f t="shared" si="56"/>
        <v>0</v>
      </c>
      <c r="J272" s="160">
        <f t="shared" si="56"/>
        <v>20</v>
      </c>
    </row>
    <row r="273" spans="2:10" ht="18.75" customHeight="1">
      <c r="B273" s="129" t="s">
        <v>260</v>
      </c>
      <c r="C273" s="28" t="s">
        <v>218</v>
      </c>
      <c r="D273" s="28" t="s">
        <v>217</v>
      </c>
      <c r="E273" s="28" t="s">
        <v>154</v>
      </c>
      <c r="F273" s="28" t="s">
        <v>274</v>
      </c>
      <c r="G273" s="28" t="s">
        <v>248</v>
      </c>
      <c r="H273" s="29">
        <f>'вед.прил13'!I66</f>
        <v>20</v>
      </c>
      <c r="I273" s="172">
        <f>'вед.прил13'!N66</f>
        <v>0</v>
      </c>
      <c r="J273" s="172">
        <f>'вед.прил13'!O66</f>
        <v>20</v>
      </c>
    </row>
    <row r="274" spans="2:10" ht="45">
      <c r="B274" s="121" t="s">
        <v>155</v>
      </c>
      <c r="C274" s="26" t="s">
        <v>218</v>
      </c>
      <c r="D274" s="26" t="s">
        <v>217</v>
      </c>
      <c r="E274" s="26" t="s">
        <v>156</v>
      </c>
      <c r="F274" s="26"/>
      <c r="G274" s="26"/>
      <c r="H274" s="27">
        <f aca="true" t="shared" si="57" ref="H274:J277">H275</f>
        <v>20</v>
      </c>
      <c r="I274" s="160">
        <f t="shared" si="57"/>
        <v>0</v>
      </c>
      <c r="J274" s="160">
        <f t="shared" si="57"/>
        <v>20</v>
      </c>
    </row>
    <row r="275" spans="2:10" ht="15">
      <c r="B275" s="121" t="s">
        <v>326</v>
      </c>
      <c r="C275" s="26" t="s">
        <v>218</v>
      </c>
      <c r="D275" s="26" t="s">
        <v>217</v>
      </c>
      <c r="E275" s="26" t="s">
        <v>157</v>
      </c>
      <c r="F275" s="28"/>
      <c r="G275" s="28"/>
      <c r="H275" s="27">
        <f t="shared" si="57"/>
        <v>20</v>
      </c>
      <c r="I275" s="160">
        <f t="shared" si="57"/>
        <v>0</v>
      </c>
      <c r="J275" s="160">
        <f t="shared" si="57"/>
        <v>20</v>
      </c>
    </row>
    <row r="276" spans="2:10" ht="45">
      <c r="B276" s="127" t="s">
        <v>273</v>
      </c>
      <c r="C276" s="26" t="s">
        <v>218</v>
      </c>
      <c r="D276" s="26" t="s">
        <v>217</v>
      </c>
      <c r="E276" s="26" t="s">
        <v>157</v>
      </c>
      <c r="F276" s="26" t="s">
        <v>272</v>
      </c>
      <c r="G276" s="26"/>
      <c r="H276" s="27">
        <f t="shared" si="57"/>
        <v>20</v>
      </c>
      <c r="I276" s="160">
        <f t="shared" si="57"/>
        <v>0</v>
      </c>
      <c r="J276" s="160">
        <f t="shared" si="57"/>
        <v>20</v>
      </c>
    </row>
    <row r="277" spans="2:10" ht="15">
      <c r="B277" s="121" t="s">
        <v>275</v>
      </c>
      <c r="C277" s="26" t="s">
        <v>218</v>
      </c>
      <c r="D277" s="26" t="s">
        <v>217</v>
      </c>
      <c r="E277" s="26" t="s">
        <v>157</v>
      </c>
      <c r="F277" s="26" t="s">
        <v>274</v>
      </c>
      <c r="G277" s="26"/>
      <c r="H277" s="27">
        <f t="shared" si="57"/>
        <v>20</v>
      </c>
      <c r="I277" s="160">
        <f t="shared" si="57"/>
        <v>0</v>
      </c>
      <c r="J277" s="160">
        <f t="shared" si="57"/>
        <v>20</v>
      </c>
    </row>
    <row r="278" spans="2:10" ht="21.75" customHeight="1">
      <c r="B278" s="129" t="s">
        <v>260</v>
      </c>
      <c r="C278" s="28" t="s">
        <v>218</v>
      </c>
      <c r="D278" s="28" t="s">
        <v>217</v>
      </c>
      <c r="E278" s="28" t="s">
        <v>157</v>
      </c>
      <c r="F278" s="28" t="s">
        <v>274</v>
      </c>
      <c r="G278" s="28" t="s">
        <v>248</v>
      </c>
      <c r="H278" s="29">
        <f>'вед.прил13'!I71</f>
        <v>20</v>
      </c>
      <c r="I278" s="172">
        <f>'вед.прил13'!N71</f>
        <v>0</v>
      </c>
      <c r="J278" s="172">
        <f>'вед.прил13'!O71</f>
        <v>20</v>
      </c>
    </row>
    <row r="279" spans="2:10" ht="20.25" customHeight="1">
      <c r="B279" s="121" t="s">
        <v>190</v>
      </c>
      <c r="C279" s="26" t="s">
        <v>218</v>
      </c>
      <c r="D279" s="26" t="s">
        <v>217</v>
      </c>
      <c r="E279" s="26" t="s">
        <v>400</v>
      </c>
      <c r="F279" s="28"/>
      <c r="G279" s="28"/>
      <c r="H279" s="27">
        <f aca="true" t="shared" si="58" ref="H279:J282">H280</f>
        <v>270</v>
      </c>
      <c r="I279" s="160">
        <f t="shared" si="58"/>
        <v>20</v>
      </c>
      <c r="J279" s="160">
        <f t="shared" si="58"/>
        <v>290</v>
      </c>
    </row>
    <row r="280" spans="2:10" ht="60">
      <c r="B280" s="121" t="s">
        <v>322</v>
      </c>
      <c r="C280" s="26" t="s">
        <v>218</v>
      </c>
      <c r="D280" s="26" t="s">
        <v>217</v>
      </c>
      <c r="E280" s="26" t="s">
        <v>12</v>
      </c>
      <c r="F280" s="26"/>
      <c r="G280" s="26"/>
      <c r="H280" s="27">
        <f t="shared" si="58"/>
        <v>270</v>
      </c>
      <c r="I280" s="160">
        <f t="shared" si="58"/>
        <v>20</v>
      </c>
      <c r="J280" s="160">
        <f t="shared" si="58"/>
        <v>290</v>
      </c>
    </row>
    <row r="281" spans="2:10" ht="45">
      <c r="B281" s="127" t="s">
        <v>359</v>
      </c>
      <c r="C281" s="26" t="s">
        <v>218</v>
      </c>
      <c r="D281" s="26" t="s">
        <v>217</v>
      </c>
      <c r="E281" s="26" t="s">
        <v>12</v>
      </c>
      <c r="F281" s="26" t="s">
        <v>270</v>
      </c>
      <c r="G281" s="26"/>
      <c r="H281" s="27">
        <f t="shared" si="58"/>
        <v>270</v>
      </c>
      <c r="I281" s="160">
        <f t="shared" si="58"/>
        <v>20</v>
      </c>
      <c r="J281" s="160">
        <f t="shared" si="58"/>
        <v>290</v>
      </c>
    </row>
    <row r="282" spans="2:10" ht="45">
      <c r="B282" s="127" t="s">
        <v>345</v>
      </c>
      <c r="C282" s="26" t="s">
        <v>218</v>
      </c>
      <c r="D282" s="26" t="s">
        <v>217</v>
      </c>
      <c r="E282" s="26" t="s">
        <v>12</v>
      </c>
      <c r="F282" s="26" t="s">
        <v>271</v>
      </c>
      <c r="G282" s="26"/>
      <c r="H282" s="27">
        <f t="shared" si="58"/>
        <v>270</v>
      </c>
      <c r="I282" s="160">
        <f t="shared" si="58"/>
        <v>20</v>
      </c>
      <c r="J282" s="160">
        <f t="shared" si="58"/>
        <v>290</v>
      </c>
    </row>
    <row r="283" spans="2:10" ht="21" customHeight="1">
      <c r="B283" s="129" t="s">
        <v>260</v>
      </c>
      <c r="C283" s="28" t="s">
        <v>218</v>
      </c>
      <c r="D283" s="28" t="s">
        <v>217</v>
      </c>
      <c r="E283" s="28" t="s">
        <v>12</v>
      </c>
      <c r="F283" s="28" t="s">
        <v>271</v>
      </c>
      <c r="G283" s="28" t="s">
        <v>248</v>
      </c>
      <c r="H283" s="29">
        <f>'вед.прил13'!I652</f>
        <v>270</v>
      </c>
      <c r="I283" s="172">
        <f>'вед.прил13'!N652</f>
        <v>20</v>
      </c>
      <c r="J283" s="172">
        <f>'вед.прил13'!O652</f>
        <v>290</v>
      </c>
    </row>
    <row r="284" spans="2:10" ht="28.5">
      <c r="B284" s="65" t="s">
        <v>233</v>
      </c>
      <c r="C284" s="47" t="s">
        <v>218</v>
      </c>
      <c r="D284" s="47" t="s">
        <v>230</v>
      </c>
      <c r="E284" s="47"/>
      <c r="F284" s="47"/>
      <c r="G284" s="47"/>
      <c r="H284" s="101">
        <f>H285+H296</f>
        <v>400</v>
      </c>
      <c r="I284" s="171">
        <f>I285+I296</f>
        <v>10</v>
      </c>
      <c r="J284" s="171">
        <f>J285+J296</f>
        <v>410</v>
      </c>
    </row>
    <row r="285" spans="2:10" ht="60">
      <c r="B285" s="121" t="str">
        <f>'вед.прил13'!A522</f>
        <v>Муниципальная программа "Развитие и поддержка малого и среднего предпринимательства в городе Ливны на 2020-2022 годы"</v>
      </c>
      <c r="C285" s="26" t="s">
        <v>218</v>
      </c>
      <c r="D285" s="26" t="s">
        <v>230</v>
      </c>
      <c r="E285" s="26" t="str">
        <f>'вед.прил13'!E522</f>
        <v>50 0 00 00000</v>
      </c>
      <c r="F285" s="26"/>
      <c r="G285" s="26"/>
      <c r="H285" s="27">
        <f>H286+H291</f>
        <v>50</v>
      </c>
      <c r="I285" s="160">
        <f>I286+I291</f>
        <v>-10</v>
      </c>
      <c r="J285" s="160">
        <f>J286+J291</f>
        <v>40</v>
      </c>
    </row>
    <row r="286" spans="2:10" ht="60">
      <c r="B286" s="121" t="str">
        <f>'вед.прил13'!A523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86" s="26" t="s">
        <v>218</v>
      </c>
      <c r="D286" s="26" t="s">
        <v>230</v>
      </c>
      <c r="E286" s="90" t="str">
        <f>'вед.прил13'!E523</f>
        <v>50 0 05 00000</v>
      </c>
      <c r="F286" s="26"/>
      <c r="G286" s="26"/>
      <c r="H286" s="27">
        <f aca="true" t="shared" si="59" ref="H286:J289">H287</f>
        <v>10</v>
      </c>
      <c r="I286" s="160">
        <f t="shared" si="59"/>
        <v>-10</v>
      </c>
      <c r="J286" s="160">
        <f t="shared" si="59"/>
        <v>0</v>
      </c>
    </row>
    <row r="287" spans="2:10" ht="20.25" customHeight="1">
      <c r="B287" s="127" t="s">
        <v>326</v>
      </c>
      <c r="C287" s="26" t="s">
        <v>218</v>
      </c>
      <c r="D287" s="26" t="s">
        <v>230</v>
      </c>
      <c r="E287" s="90" t="str">
        <f>'вед.прил13'!E524</f>
        <v>50 0 05 77180</v>
      </c>
      <c r="F287" s="26"/>
      <c r="G287" s="26"/>
      <c r="H287" s="27">
        <f t="shared" si="59"/>
        <v>10</v>
      </c>
      <c r="I287" s="160">
        <f t="shared" si="59"/>
        <v>-10</v>
      </c>
      <c r="J287" s="160">
        <f t="shared" si="59"/>
        <v>0</v>
      </c>
    </row>
    <row r="288" spans="2:10" ht="45">
      <c r="B288" s="127" t="s">
        <v>359</v>
      </c>
      <c r="C288" s="26" t="s">
        <v>218</v>
      </c>
      <c r="D288" s="26" t="s">
        <v>230</v>
      </c>
      <c r="E288" s="90" t="str">
        <f>'вед.прил13'!E525</f>
        <v>50 0 05 77180</v>
      </c>
      <c r="F288" s="26" t="s">
        <v>270</v>
      </c>
      <c r="G288" s="26"/>
      <c r="H288" s="27">
        <f t="shared" si="59"/>
        <v>10</v>
      </c>
      <c r="I288" s="160">
        <f t="shared" si="59"/>
        <v>-10</v>
      </c>
      <c r="J288" s="160">
        <f t="shared" si="59"/>
        <v>0</v>
      </c>
    </row>
    <row r="289" spans="2:10" ht="45">
      <c r="B289" s="127" t="s">
        <v>345</v>
      </c>
      <c r="C289" s="26" t="s">
        <v>218</v>
      </c>
      <c r="D289" s="26" t="s">
        <v>230</v>
      </c>
      <c r="E289" s="90" t="str">
        <f>'вед.прил13'!E526</f>
        <v>50 0 05 77180</v>
      </c>
      <c r="F289" s="26" t="s">
        <v>271</v>
      </c>
      <c r="G289" s="26"/>
      <c r="H289" s="27">
        <f t="shared" si="59"/>
        <v>10</v>
      </c>
      <c r="I289" s="160">
        <f t="shared" si="59"/>
        <v>-10</v>
      </c>
      <c r="J289" s="160">
        <f t="shared" si="59"/>
        <v>0</v>
      </c>
    </row>
    <row r="290" spans="2:10" ht="19.5" customHeight="1">
      <c r="B290" s="129" t="s">
        <v>260</v>
      </c>
      <c r="C290" s="28" t="s">
        <v>218</v>
      </c>
      <c r="D290" s="28" t="s">
        <v>230</v>
      </c>
      <c r="E290" s="91" t="str">
        <f>'вед.прил13'!E527</f>
        <v>50 0 05 77180</v>
      </c>
      <c r="F290" s="28" t="s">
        <v>271</v>
      </c>
      <c r="G290" s="28" t="s">
        <v>248</v>
      </c>
      <c r="H290" s="29">
        <f>'вед.прил13'!I527</f>
        <v>10</v>
      </c>
      <c r="I290" s="172">
        <f>'вед.прил13'!N527</f>
        <v>-10</v>
      </c>
      <c r="J290" s="172">
        <f>'вед.прил13'!O527</f>
        <v>0</v>
      </c>
    </row>
    <row r="291" spans="2:10" ht="60">
      <c r="B291" s="121" t="str">
        <f>'вед.прил13'!A528</f>
        <v>Основное мероприятие "Вовлечение в сферу малого предпринимательства молодежи, пропаганда предпринимательской деятельности"</v>
      </c>
      <c r="C291" s="26" t="s">
        <v>218</v>
      </c>
      <c r="D291" s="26" t="s">
        <v>230</v>
      </c>
      <c r="E291" s="90" t="str">
        <f>'вед.прил13'!E528</f>
        <v>50 0 06 00000</v>
      </c>
      <c r="F291" s="26"/>
      <c r="G291" s="26"/>
      <c r="H291" s="27">
        <f aca="true" t="shared" si="60" ref="H291:J294">H292</f>
        <v>40</v>
      </c>
      <c r="I291" s="160">
        <f t="shared" si="60"/>
        <v>0</v>
      </c>
      <c r="J291" s="160">
        <f t="shared" si="60"/>
        <v>40</v>
      </c>
    </row>
    <row r="292" spans="2:10" ht="20.25" customHeight="1">
      <c r="B292" s="121" t="str">
        <f>'вед.прил13'!A529</f>
        <v>Реализация основного мероприятия</v>
      </c>
      <c r="C292" s="26" t="s">
        <v>218</v>
      </c>
      <c r="D292" s="26" t="s">
        <v>230</v>
      </c>
      <c r="E292" s="90" t="str">
        <f>'вед.прил13'!E529</f>
        <v>50 0 06 77180</v>
      </c>
      <c r="F292" s="26"/>
      <c r="G292" s="26"/>
      <c r="H292" s="27">
        <f t="shared" si="60"/>
        <v>40</v>
      </c>
      <c r="I292" s="160">
        <f t="shared" si="60"/>
        <v>0</v>
      </c>
      <c r="J292" s="160">
        <f t="shared" si="60"/>
        <v>40</v>
      </c>
    </row>
    <row r="293" spans="2:10" ht="45">
      <c r="B293" s="121" t="str">
        <f>'вед.прил13'!A530</f>
        <v>Закупка товаров, работ и услуг для обеспечения государственных (муниципальных) нужд</v>
      </c>
      <c r="C293" s="26" t="s">
        <v>218</v>
      </c>
      <c r="D293" s="26" t="s">
        <v>230</v>
      </c>
      <c r="E293" s="90" t="str">
        <f>'вед.прил13'!E530</f>
        <v>50 0 06 77180</v>
      </c>
      <c r="F293" s="26" t="s">
        <v>270</v>
      </c>
      <c r="G293" s="26"/>
      <c r="H293" s="27">
        <f t="shared" si="60"/>
        <v>40</v>
      </c>
      <c r="I293" s="160">
        <f t="shared" si="60"/>
        <v>0</v>
      </c>
      <c r="J293" s="160">
        <f t="shared" si="60"/>
        <v>40</v>
      </c>
    </row>
    <row r="294" spans="2:10" ht="45">
      <c r="B294" s="121" t="str">
        <f>'вед.прил13'!A531</f>
        <v>Иные закупки товаров, работ и услуг для обеспечения государственных (муниципальных) нужд</v>
      </c>
      <c r="C294" s="26" t="s">
        <v>218</v>
      </c>
      <c r="D294" s="26" t="s">
        <v>230</v>
      </c>
      <c r="E294" s="90" t="str">
        <f>'вед.прил13'!E531</f>
        <v>50 0 06 77180</v>
      </c>
      <c r="F294" s="26" t="s">
        <v>271</v>
      </c>
      <c r="G294" s="26"/>
      <c r="H294" s="27">
        <f t="shared" si="60"/>
        <v>40</v>
      </c>
      <c r="I294" s="160">
        <f t="shared" si="60"/>
        <v>0</v>
      </c>
      <c r="J294" s="160">
        <f t="shared" si="60"/>
        <v>40</v>
      </c>
    </row>
    <row r="295" spans="2:10" ht="20.25" customHeight="1">
      <c r="B295" s="129" t="str">
        <f>'вед.прил13'!A532</f>
        <v>Городские средства</v>
      </c>
      <c r="C295" s="28" t="s">
        <v>218</v>
      </c>
      <c r="D295" s="28" t="s">
        <v>230</v>
      </c>
      <c r="E295" s="91" t="str">
        <f>'вед.прил13'!E532</f>
        <v>50 0 06 77180</v>
      </c>
      <c r="F295" s="28" t="s">
        <v>271</v>
      </c>
      <c r="G295" s="28" t="s">
        <v>248</v>
      </c>
      <c r="H295" s="29">
        <f>'вед.прил13'!I532</f>
        <v>40</v>
      </c>
      <c r="I295" s="172">
        <f>'вед.прил13'!N532</f>
        <v>0</v>
      </c>
      <c r="J295" s="172">
        <f>'вед.прил13'!O532</f>
        <v>40</v>
      </c>
    </row>
    <row r="296" spans="2:10" ht="17.25" customHeight="1">
      <c r="B296" s="121" t="s">
        <v>190</v>
      </c>
      <c r="C296" s="26" t="s">
        <v>218</v>
      </c>
      <c r="D296" s="26" t="s">
        <v>230</v>
      </c>
      <c r="E296" s="26" t="s">
        <v>400</v>
      </c>
      <c r="F296" s="26"/>
      <c r="G296" s="26"/>
      <c r="H296" s="27">
        <f aca="true" t="shared" si="61" ref="H296:J299">H297</f>
        <v>350</v>
      </c>
      <c r="I296" s="160">
        <f t="shared" si="61"/>
        <v>20</v>
      </c>
      <c r="J296" s="160">
        <f t="shared" si="61"/>
        <v>370</v>
      </c>
    </row>
    <row r="297" spans="2:10" ht="45">
      <c r="B297" s="121" t="s">
        <v>305</v>
      </c>
      <c r="C297" s="26" t="s">
        <v>218</v>
      </c>
      <c r="D297" s="26" t="s">
        <v>230</v>
      </c>
      <c r="E297" s="26" t="s">
        <v>68</v>
      </c>
      <c r="F297" s="26"/>
      <c r="G297" s="26"/>
      <c r="H297" s="27">
        <f t="shared" si="61"/>
        <v>350</v>
      </c>
      <c r="I297" s="160">
        <f t="shared" si="61"/>
        <v>20</v>
      </c>
      <c r="J297" s="160">
        <f t="shared" si="61"/>
        <v>370</v>
      </c>
    </row>
    <row r="298" spans="2:10" ht="45">
      <c r="B298" s="127" t="s">
        <v>359</v>
      </c>
      <c r="C298" s="26" t="s">
        <v>218</v>
      </c>
      <c r="D298" s="26" t="s">
        <v>230</v>
      </c>
      <c r="E298" s="26" t="s">
        <v>68</v>
      </c>
      <c r="F298" s="26" t="s">
        <v>270</v>
      </c>
      <c r="G298" s="26"/>
      <c r="H298" s="27">
        <f t="shared" si="61"/>
        <v>350</v>
      </c>
      <c r="I298" s="160">
        <f t="shared" si="61"/>
        <v>20</v>
      </c>
      <c r="J298" s="160">
        <f t="shared" si="61"/>
        <v>370</v>
      </c>
    </row>
    <row r="299" spans="2:10" ht="45">
      <c r="B299" s="127" t="s">
        <v>345</v>
      </c>
      <c r="C299" s="26" t="s">
        <v>218</v>
      </c>
      <c r="D299" s="26" t="s">
        <v>230</v>
      </c>
      <c r="E299" s="26" t="s">
        <v>68</v>
      </c>
      <c r="F299" s="26" t="s">
        <v>271</v>
      </c>
      <c r="G299" s="26"/>
      <c r="H299" s="27">
        <f t="shared" si="61"/>
        <v>350</v>
      </c>
      <c r="I299" s="160">
        <f t="shared" si="61"/>
        <v>20</v>
      </c>
      <c r="J299" s="160">
        <f t="shared" si="61"/>
        <v>370</v>
      </c>
    </row>
    <row r="300" spans="2:10" ht="19.5" customHeight="1">
      <c r="B300" s="126" t="s">
        <v>260</v>
      </c>
      <c r="C300" s="28" t="s">
        <v>218</v>
      </c>
      <c r="D300" s="28" t="s">
        <v>230</v>
      </c>
      <c r="E300" s="28" t="s">
        <v>68</v>
      </c>
      <c r="F300" s="28" t="s">
        <v>271</v>
      </c>
      <c r="G300" s="28" t="s">
        <v>248</v>
      </c>
      <c r="H300" s="29">
        <f>'вед.прил13'!I337</f>
        <v>350</v>
      </c>
      <c r="I300" s="172">
        <f>'вед.прил13'!N337</f>
        <v>20</v>
      </c>
      <c r="J300" s="172">
        <f>'вед.прил13'!O337</f>
        <v>370</v>
      </c>
    </row>
    <row r="301" spans="2:10" ht="18" customHeight="1">
      <c r="B301" s="120" t="s">
        <v>204</v>
      </c>
      <c r="C301" s="47" t="s">
        <v>220</v>
      </c>
      <c r="D301" s="47"/>
      <c r="E301" s="47"/>
      <c r="F301" s="47"/>
      <c r="G301" s="47"/>
      <c r="H301" s="61">
        <f>H304+H337+H373+H494</f>
        <v>139377.8</v>
      </c>
      <c r="I301" s="173">
        <f>I304+I337+I373+I494</f>
        <v>8339.9</v>
      </c>
      <c r="J301" s="173">
        <f>J304+J337+J373+J494</f>
        <v>147717.7</v>
      </c>
    </row>
    <row r="302" spans="2:10" ht="16.5" customHeight="1">
      <c r="B302" s="120" t="s">
        <v>260</v>
      </c>
      <c r="C302" s="47" t="s">
        <v>220</v>
      </c>
      <c r="D302" s="47"/>
      <c r="E302" s="47"/>
      <c r="F302" s="47"/>
      <c r="G302" s="47" t="s">
        <v>248</v>
      </c>
      <c r="H302" s="61">
        <f>H332+H353+H364+H379+H384+H392+H397+H402+H407+H412+H417+H422+H452+H457+H468+H473+H509+H512+H324+H359+H348+H427+H432+H437+H442+H485+H343+H368+H336+H493+H327+H515+H489+H462+H447+H389+H372</f>
        <v>46428.600000000006</v>
      </c>
      <c r="I302" s="173">
        <f>I332+I353+I364+I379+I384+I392+I397+I402+I407+I412+I417+I422+I452+I457+I468+I473+I509+I512+I324+I359+I348+I427+I432+I437+I442+I485+I343+I368+I336+I493+I327+I515+I489+I462+I447+I389+I372</f>
        <v>8260.1</v>
      </c>
      <c r="J302" s="173">
        <f>J332+J353+J364+J379+J384+J392+J397+J402+J407+J412+J417+J422+J452+J457+J468+J473+J509+J512+J324+J359+J348+J427+J432+J437+J442+J485+J343+J368+J336+J493+J327+J515+J489+J462+J447+J389+J372</f>
        <v>54688.70000000001</v>
      </c>
    </row>
    <row r="303" spans="2:10" ht="18.75" customHeight="1">
      <c r="B303" s="120" t="s">
        <v>261</v>
      </c>
      <c r="C303" s="47" t="s">
        <v>220</v>
      </c>
      <c r="D303" s="47"/>
      <c r="E303" s="47"/>
      <c r="F303" s="47"/>
      <c r="G303" s="47" t="s">
        <v>249</v>
      </c>
      <c r="H303" s="61">
        <f>H476+H310+H317+H481+H500+H320+H313+H505</f>
        <v>92949.2</v>
      </c>
      <c r="I303" s="173">
        <f>I476+I310+I317+I481+I500+I320+I313+I505</f>
        <v>79.8</v>
      </c>
      <c r="J303" s="173">
        <f>J476+J310+J317+J481+J500+J320+J313+J505</f>
        <v>93029</v>
      </c>
    </row>
    <row r="304" spans="2:10" ht="15.75" customHeight="1">
      <c r="B304" s="65" t="s">
        <v>205</v>
      </c>
      <c r="C304" s="47" t="s">
        <v>220</v>
      </c>
      <c r="D304" s="47" t="s">
        <v>215</v>
      </c>
      <c r="E304" s="47"/>
      <c r="F304" s="47"/>
      <c r="G304" s="47"/>
      <c r="H304" s="101">
        <f>H305+H328</f>
        <v>12038.7</v>
      </c>
      <c r="I304" s="171">
        <f>I305+I328</f>
        <v>135</v>
      </c>
      <c r="J304" s="171">
        <f>J305+J328</f>
        <v>12173.7</v>
      </c>
    </row>
    <row r="305" spans="2:10" ht="60">
      <c r="B305" s="127" t="s">
        <v>473</v>
      </c>
      <c r="C305" s="26" t="s">
        <v>220</v>
      </c>
      <c r="D305" s="26" t="s">
        <v>215</v>
      </c>
      <c r="E305" s="26" t="s">
        <v>474</v>
      </c>
      <c r="F305" s="26"/>
      <c r="G305" s="26"/>
      <c r="H305" s="27">
        <f>H306</f>
        <v>9998.7</v>
      </c>
      <c r="I305" s="160">
        <f>I306</f>
        <v>0</v>
      </c>
      <c r="J305" s="160">
        <f>J306</f>
        <v>9998.7</v>
      </c>
    </row>
    <row r="306" spans="2:10" ht="60">
      <c r="B306" s="127" t="s">
        <v>475</v>
      </c>
      <c r="C306" s="26" t="s">
        <v>220</v>
      </c>
      <c r="D306" s="26" t="s">
        <v>215</v>
      </c>
      <c r="E306" s="26" t="s">
        <v>476</v>
      </c>
      <c r="F306" s="26"/>
      <c r="G306" s="26"/>
      <c r="H306" s="27">
        <f>H307+H314+H321</f>
        <v>9998.7</v>
      </c>
      <c r="I306" s="160">
        <f>I307+I314+I321</f>
        <v>0</v>
      </c>
      <c r="J306" s="160">
        <f>J307+J314+J321</f>
        <v>9998.7</v>
      </c>
    </row>
    <row r="307" spans="2:10" ht="15">
      <c r="B307" s="127" t="s">
        <v>326</v>
      </c>
      <c r="C307" s="26" t="s">
        <v>220</v>
      </c>
      <c r="D307" s="26" t="s">
        <v>215</v>
      </c>
      <c r="E307" s="26" t="s">
        <v>477</v>
      </c>
      <c r="F307" s="26"/>
      <c r="G307" s="26"/>
      <c r="H307" s="27">
        <f>H308+H311</f>
        <v>6624.700000000001</v>
      </c>
      <c r="I307" s="160">
        <f>I308+I311</f>
        <v>0</v>
      </c>
      <c r="J307" s="160">
        <f>J308+J311</f>
        <v>6624.700000000001</v>
      </c>
    </row>
    <row r="308" spans="2:10" ht="45">
      <c r="B308" s="121" t="s">
        <v>347</v>
      </c>
      <c r="C308" s="26" t="s">
        <v>220</v>
      </c>
      <c r="D308" s="26" t="s">
        <v>215</v>
      </c>
      <c r="E308" s="26" t="s">
        <v>477</v>
      </c>
      <c r="F308" s="26" t="s">
        <v>299</v>
      </c>
      <c r="G308" s="26"/>
      <c r="H308" s="27">
        <f aca="true" t="shared" si="62" ref="H308:J309">H309</f>
        <v>4421.6</v>
      </c>
      <c r="I308" s="160">
        <f t="shared" si="62"/>
        <v>0</v>
      </c>
      <c r="J308" s="160">
        <f t="shared" si="62"/>
        <v>4421.6</v>
      </c>
    </row>
    <row r="309" spans="2:10" ht="15">
      <c r="B309" s="121" t="s">
        <v>321</v>
      </c>
      <c r="C309" s="26" t="s">
        <v>220</v>
      </c>
      <c r="D309" s="26" t="s">
        <v>215</v>
      </c>
      <c r="E309" s="26" t="s">
        <v>477</v>
      </c>
      <c r="F309" s="26" t="s">
        <v>187</v>
      </c>
      <c r="G309" s="26"/>
      <c r="H309" s="27">
        <f t="shared" si="62"/>
        <v>4421.6</v>
      </c>
      <c r="I309" s="160">
        <f t="shared" si="62"/>
        <v>0</v>
      </c>
      <c r="J309" s="160">
        <f t="shared" si="62"/>
        <v>4421.6</v>
      </c>
    </row>
    <row r="310" spans="2:10" ht="20.25" customHeight="1">
      <c r="B310" s="129" t="s">
        <v>261</v>
      </c>
      <c r="C310" s="28" t="s">
        <v>220</v>
      </c>
      <c r="D310" s="28" t="s">
        <v>215</v>
      </c>
      <c r="E310" s="28" t="s">
        <v>477</v>
      </c>
      <c r="F310" s="28" t="s">
        <v>187</v>
      </c>
      <c r="G310" s="28" t="s">
        <v>249</v>
      </c>
      <c r="H310" s="29">
        <f>'вед.прил13'!I345</f>
        <v>4421.6</v>
      </c>
      <c r="I310" s="172">
        <f>'вед.прил13'!N345</f>
        <v>0</v>
      </c>
      <c r="J310" s="172">
        <f>'вед.прил13'!O345</f>
        <v>4421.6</v>
      </c>
    </row>
    <row r="311" spans="2:10" ht="20.25" customHeight="1">
      <c r="B311" s="121" t="s">
        <v>279</v>
      </c>
      <c r="C311" s="26" t="s">
        <v>220</v>
      </c>
      <c r="D311" s="26" t="s">
        <v>215</v>
      </c>
      <c r="E311" s="26" t="s">
        <v>477</v>
      </c>
      <c r="F311" s="26" t="s">
        <v>278</v>
      </c>
      <c r="G311" s="26"/>
      <c r="H311" s="27">
        <f aca="true" t="shared" si="63" ref="H311:J312">H312</f>
        <v>2203.1</v>
      </c>
      <c r="I311" s="160">
        <f t="shared" si="63"/>
        <v>0</v>
      </c>
      <c r="J311" s="160">
        <f t="shared" si="63"/>
        <v>2203.1</v>
      </c>
    </row>
    <row r="312" spans="2:10" ht="20.25" customHeight="1">
      <c r="B312" s="121" t="s">
        <v>281</v>
      </c>
      <c r="C312" s="26" t="s">
        <v>220</v>
      </c>
      <c r="D312" s="26" t="s">
        <v>215</v>
      </c>
      <c r="E312" s="26" t="s">
        <v>477</v>
      </c>
      <c r="F312" s="26" t="s">
        <v>280</v>
      </c>
      <c r="G312" s="26"/>
      <c r="H312" s="27">
        <f t="shared" si="63"/>
        <v>2203.1</v>
      </c>
      <c r="I312" s="160">
        <f t="shared" si="63"/>
        <v>0</v>
      </c>
      <c r="J312" s="160">
        <f t="shared" si="63"/>
        <v>2203.1</v>
      </c>
    </row>
    <row r="313" spans="2:10" ht="20.25" customHeight="1">
      <c r="B313" s="129" t="s">
        <v>261</v>
      </c>
      <c r="C313" s="28" t="s">
        <v>220</v>
      </c>
      <c r="D313" s="28" t="s">
        <v>215</v>
      </c>
      <c r="E313" s="28" t="s">
        <v>477</v>
      </c>
      <c r="F313" s="28" t="s">
        <v>280</v>
      </c>
      <c r="G313" s="28" t="s">
        <v>249</v>
      </c>
      <c r="H313" s="29">
        <f>'вед.прил13'!I348</f>
        <v>2203.1</v>
      </c>
      <c r="I313" s="172">
        <f>'вед.прил13'!N348</f>
        <v>0</v>
      </c>
      <c r="J313" s="172">
        <f>'вед.прил13'!O348</f>
        <v>2203.1</v>
      </c>
    </row>
    <row r="314" spans="2:10" ht="18" customHeight="1">
      <c r="B314" s="127" t="s">
        <v>326</v>
      </c>
      <c r="C314" s="26" t="s">
        <v>220</v>
      </c>
      <c r="D314" s="26" t="s">
        <v>215</v>
      </c>
      <c r="E314" s="26" t="s">
        <v>478</v>
      </c>
      <c r="F314" s="26"/>
      <c r="G314" s="26"/>
      <c r="H314" s="27">
        <f>H315+H318</f>
        <v>66.9</v>
      </c>
      <c r="I314" s="160">
        <f>I315+I318</f>
        <v>0</v>
      </c>
      <c r="J314" s="160">
        <f>J315+J318</f>
        <v>66.9</v>
      </c>
    </row>
    <row r="315" spans="2:10" ht="45">
      <c r="B315" s="121" t="s">
        <v>347</v>
      </c>
      <c r="C315" s="26" t="s">
        <v>220</v>
      </c>
      <c r="D315" s="26" t="s">
        <v>215</v>
      </c>
      <c r="E315" s="26" t="s">
        <v>478</v>
      </c>
      <c r="F315" s="26" t="s">
        <v>299</v>
      </c>
      <c r="G315" s="26"/>
      <c r="H315" s="27">
        <f aca="true" t="shared" si="64" ref="H315:J316">H316</f>
        <v>44.7</v>
      </c>
      <c r="I315" s="160">
        <f t="shared" si="64"/>
        <v>0</v>
      </c>
      <c r="J315" s="160">
        <f t="shared" si="64"/>
        <v>44.7</v>
      </c>
    </row>
    <row r="316" spans="2:10" ht="18" customHeight="1">
      <c r="B316" s="121" t="s">
        <v>321</v>
      </c>
      <c r="C316" s="26" t="s">
        <v>220</v>
      </c>
      <c r="D316" s="26" t="s">
        <v>215</v>
      </c>
      <c r="E316" s="26" t="s">
        <v>478</v>
      </c>
      <c r="F316" s="26" t="s">
        <v>187</v>
      </c>
      <c r="G316" s="26"/>
      <c r="H316" s="27">
        <f t="shared" si="64"/>
        <v>44.7</v>
      </c>
      <c r="I316" s="160">
        <f t="shared" si="64"/>
        <v>0</v>
      </c>
      <c r="J316" s="160">
        <f t="shared" si="64"/>
        <v>44.7</v>
      </c>
    </row>
    <row r="317" spans="2:10" ht="19.5" customHeight="1">
      <c r="B317" s="129" t="s">
        <v>261</v>
      </c>
      <c r="C317" s="28" t="s">
        <v>220</v>
      </c>
      <c r="D317" s="28" t="s">
        <v>215</v>
      </c>
      <c r="E317" s="28" t="s">
        <v>478</v>
      </c>
      <c r="F317" s="28" t="s">
        <v>187</v>
      </c>
      <c r="G317" s="28" t="s">
        <v>249</v>
      </c>
      <c r="H317" s="29">
        <f>'вед.прил13'!I352</f>
        <v>44.7</v>
      </c>
      <c r="I317" s="172">
        <f>'вед.прил13'!N352</f>
        <v>0</v>
      </c>
      <c r="J317" s="172">
        <f>'вед.прил13'!O352</f>
        <v>44.7</v>
      </c>
    </row>
    <row r="318" spans="2:10" ht="19.5" customHeight="1">
      <c r="B318" s="121" t="s">
        <v>279</v>
      </c>
      <c r="C318" s="26" t="s">
        <v>220</v>
      </c>
      <c r="D318" s="26" t="s">
        <v>215</v>
      </c>
      <c r="E318" s="26" t="s">
        <v>478</v>
      </c>
      <c r="F318" s="26" t="s">
        <v>278</v>
      </c>
      <c r="G318" s="28"/>
      <c r="H318" s="27">
        <f aca="true" t="shared" si="65" ref="H318:J319">H319</f>
        <v>22.2</v>
      </c>
      <c r="I318" s="160">
        <f t="shared" si="65"/>
        <v>0</v>
      </c>
      <c r="J318" s="160">
        <f t="shared" si="65"/>
        <v>22.2</v>
      </c>
    </row>
    <row r="319" spans="2:10" ht="19.5" customHeight="1">
      <c r="B319" s="121" t="s">
        <v>281</v>
      </c>
      <c r="C319" s="26" t="s">
        <v>220</v>
      </c>
      <c r="D319" s="26" t="s">
        <v>215</v>
      </c>
      <c r="E319" s="26" t="s">
        <v>478</v>
      </c>
      <c r="F319" s="26" t="s">
        <v>280</v>
      </c>
      <c r="G319" s="28"/>
      <c r="H319" s="27">
        <f t="shared" si="65"/>
        <v>22.2</v>
      </c>
      <c r="I319" s="160">
        <f t="shared" si="65"/>
        <v>0</v>
      </c>
      <c r="J319" s="160">
        <f t="shared" si="65"/>
        <v>22.2</v>
      </c>
    </row>
    <row r="320" spans="2:10" ht="19.5" customHeight="1">
      <c r="B320" s="129" t="s">
        <v>261</v>
      </c>
      <c r="C320" s="28" t="s">
        <v>220</v>
      </c>
      <c r="D320" s="28" t="s">
        <v>215</v>
      </c>
      <c r="E320" s="28" t="s">
        <v>478</v>
      </c>
      <c r="F320" s="28" t="s">
        <v>280</v>
      </c>
      <c r="G320" s="28" t="s">
        <v>249</v>
      </c>
      <c r="H320" s="29">
        <f>'вед.прил13'!I355</f>
        <v>22.2</v>
      </c>
      <c r="I320" s="172">
        <f>'вед.прил13'!N355</f>
        <v>0</v>
      </c>
      <c r="J320" s="172">
        <f>'вед.прил13'!O355</f>
        <v>22.2</v>
      </c>
    </row>
    <row r="321" spans="2:10" ht="15">
      <c r="B321" s="127" t="s">
        <v>326</v>
      </c>
      <c r="C321" s="26" t="s">
        <v>220</v>
      </c>
      <c r="D321" s="26" t="s">
        <v>215</v>
      </c>
      <c r="E321" s="26" t="s">
        <v>479</v>
      </c>
      <c r="F321" s="26"/>
      <c r="G321" s="26"/>
      <c r="H321" s="27">
        <f>H322+H325</f>
        <v>3307.1000000000004</v>
      </c>
      <c r="I321" s="160">
        <f>I322+I325</f>
        <v>0</v>
      </c>
      <c r="J321" s="160">
        <f>J322+J325</f>
        <v>3307.1000000000004</v>
      </c>
    </row>
    <row r="322" spans="2:10" ht="45">
      <c r="B322" s="121" t="s">
        <v>347</v>
      </c>
      <c r="C322" s="26" t="s">
        <v>220</v>
      </c>
      <c r="D322" s="26" t="s">
        <v>215</v>
      </c>
      <c r="E322" s="26" t="s">
        <v>479</v>
      </c>
      <c r="F322" s="26" t="s">
        <v>299</v>
      </c>
      <c r="G322" s="26"/>
      <c r="H322" s="27">
        <f aca="true" t="shared" si="66" ref="H322:J323">H323</f>
        <v>2207.3</v>
      </c>
      <c r="I322" s="160">
        <f t="shared" si="66"/>
        <v>0</v>
      </c>
      <c r="J322" s="160">
        <f t="shared" si="66"/>
        <v>2207.3</v>
      </c>
    </row>
    <row r="323" spans="2:10" ht="15">
      <c r="B323" s="121" t="s">
        <v>321</v>
      </c>
      <c r="C323" s="26" t="s">
        <v>220</v>
      </c>
      <c r="D323" s="26" t="s">
        <v>215</v>
      </c>
      <c r="E323" s="26" t="s">
        <v>479</v>
      </c>
      <c r="F323" s="26" t="s">
        <v>187</v>
      </c>
      <c r="G323" s="26"/>
      <c r="H323" s="27">
        <f t="shared" si="66"/>
        <v>2207.3</v>
      </c>
      <c r="I323" s="160">
        <f t="shared" si="66"/>
        <v>0</v>
      </c>
      <c r="J323" s="160">
        <f t="shared" si="66"/>
        <v>2207.3</v>
      </c>
    </row>
    <row r="324" spans="2:10" ht="18.75" customHeight="1">
      <c r="B324" s="129" t="s">
        <v>260</v>
      </c>
      <c r="C324" s="28" t="s">
        <v>220</v>
      </c>
      <c r="D324" s="28" t="s">
        <v>215</v>
      </c>
      <c r="E324" s="28" t="s">
        <v>479</v>
      </c>
      <c r="F324" s="28" t="s">
        <v>187</v>
      </c>
      <c r="G324" s="28" t="s">
        <v>248</v>
      </c>
      <c r="H324" s="29">
        <f>'вед.прил13'!I359</f>
        <v>2207.3</v>
      </c>
      <c r="I324" s="172">
        <f>'вед.прил13'!N359</f>
        <v>0</v>
      </c>
      <c r="J324" s="172">
        <f>'вед.прил13'!O359</f>
        <v>2207.3</v>
      </c>
    </row>
    <row r="325" spans="2:10" ht="18.75" customHeight="1">
      <c r="B325" s="121" t="s">
        <v>279</v>
      </c>
      <c r="C325" s="26" t="s">
        <v>220</v>
      </c>
      <c r="D325" s="26" t="s">
        <v>215</v>
      </c>
      <c r="E325" s="26" t="s">
        <v>479</v>
      </c>
      <c r="F325" s="26" t="s">
        <v>278</v>
      </c>
      <c r="G325" s="26"/>
      <c r="H325" s="27">
        <f aca="true" t="shared" si="67" ref="H325:J326">H326</f>
        <v>1099.8</v>
      </c>
      <c r="I325" s="160">
        <f t="shared" si="67"/>
        <v>0</v>
      </c>
      <c r="J325" s="160">
        <f t="shared" si="67"/>
        <v>1099.8</v>
      </c>
    </row>
    <row r="326" spans="2:10" ht="18.75" customHeight="1">
      <c r="B326" s="121" t="s">
        <v>281</v>
      </c>
      <c r="C326" s="26" t="s">
        <v>220</v>
      </c>
      <c r="D326" s="26" t="s">
        <v>215</v>
      </c>
      <c r="E326" s="26" t="s">
        <v>479</v>
      </c>
      <c r="F326" s="26" t="s">
        <v>280</v>
      </c>
      <c r="G326" s="26"/>
      <c r="H326" s="27">
        <f t="shared" si="67"/>
        <v>1099.8</v>
      </c>
      <c r="I326" s="160">
        <f t="shared" si="67"/>
        <v>0</v>
      </c>
      <c r="J326" s="160">
        <f t="shared" si="67"/>
        <v>1099.8</v>
      </c>
    </row>
    <row r="327" spans="2:10" ht="18.75" customHeight="1">
      <c r="B327" s="129" t="s">
        <v>260</v>
      </c>
      <c r="C327" s="28" t="s">
        <v>220</v>
      </c>
      <c r="D327" s="28" t="s">
        <v>215</v>
      </c>
      <c r="E327" s="28" t="s">
        <v>479</v>
      </c>
      <c r="F327" s="28" t="s">
        <v>280</v>
      </c>
      <c r="G327" s="28" t="s">
        <v>248</v>
      </c>
      <c r="H327" s="29">
        <f>'вед.прил13'!I362</f>
        <v>1099.8</v>
      </c>
      <c r="I327" s="172">
        <f>'вед.прил13'!N362</f>
        <v>0</v>
      </c>
      <c r="J327" s="172">
        <f>'вед.прил13'!O362</f>
        <v>1099.8</v>
      </c>
    </row>
    <row r="328" spans="2:10" ht="18.75" customHeight="1">
      <c r="B328" s="127" t="s">
        <v>190</v>
      </c>
      <c r="C328" s="26" t="s">
        <v>220</v>
      </c>
      <c r="D328" s="26" t="s">
        <v>215</v>
      </c>
      <c r="E328" s="26" t="s">
        <v>400</v>
      </c>
      <c r="F328" s="28"/>
      <c r="G328" s="28"/>
      <c r="H328" s="27">
        <f>H329+H333</f>
        <v>2040</v>
      </c>
      <c r="I328" s="160">
        <f>I329+I333</f>
        <v>135</v>
      </c>
      <c r="J328" s="160">
        <f>J329+J333</f>
        <v>2175</v>
      </c>
    </row>
    <row r="329" spans="2:10" ht="45">
      <c r="B329" s="121" t="s">
        <v>337</v>
      </c>
      <c r="C329" s="26" t="s">
        <v>220</v>
      </c>
      <c r="D329" s="26" t="s">
        <v>215</v>
      </c>
      <c r="E329" s="26" t="s">
        <v>69</v>
      </c>
      <c r="F329" s="26"/>
      <c r="G329" s="26"/>
      <c r="H329" s="27">
        <f aca="true" t="shared" si="68" ref="H329:J331">H330</f>
        <v>1900</v>
      </c>
      <c r="I329" s="160">
        <f t="shared" si="68"/>
        <v>0</v>
      </c>
      <c r="J329" s="160">
        <f t="shared" si="68"/>
        <v>1900</v>
      </c>
    </row>
    <row r="330" spans="2:10" ht="45">
      <c r="B330" s="127" t="s">
        <v>359</v>
      </c>
      <c r="C330" s="26" t="s">
        <v>220</v>
      </c>
      <c r="D330" s="26" t="s">
        <v>215</v>
      </c>
      <c r="E330" s="26" t="s">
        <v>69</v>
      </c>
      <c r="F330" s="26" t="s">
        <v>270</v>
      </c>
      <c r="G330" s="26"/>
      <c r="H330" s="27">
        <f t="shared" si="68"/>
        <v>1900</v>
      </c>
      <c r="I330" s="160">
        <f t="shared" si="68"/>
        <v>0</v>
      </c>
      <c r="J330" s="160">
        <f t="shared" si="68"/>
        <v>1900</v>
      </c>
    </row>
    <row r="331" spans="2:10" ht="45">
      <c r="B331" s="127" t="s">
        <v>345</v>
      </c>
      <c r="C331" s="26" t="s">
        <v>220</v>
      </c>
      <c r="D331" s="26" t="s">
        <v>215</v>
      </c>
      <c r="E331" s="26" t="s">
        <v>69</v>
      </c>
      <c r="F331" s="26" t="s">
        <v>271</v>
      </c>
      <c r="G331" s="26"/>
      <c r="H331" s="27">
        <f t="shared" si="68"/>
        <v>1900</v>
      </c>
      <c r="I331" s="160">
        <f t="shared" si="68"/>
        <v>0</v>
      </c>
      <c r="J331" s="160">
        <f t="shared" si="68"/>
        <v>1900</v>
      </c>
    </row>
    <row r="332" spans="2:10" ht="23.25" customHeight="1">
      <c r="B332" s="126" t="s">
        <v>260</v>
      </c>
      <c r="C332" s="28" t="s">
        <v>220</v>
      </c>
      <c r="D332" s="28" t="s">
        <v>215</v>
      </c>
      <c r="E332" s="28" t="s">
        <v>69</v>
      </c>
      <c r="F332" s="28" t="s">
        <v>271</v>
      </c>
      <c r="G332" s="28" t="s">
        <v>248</v>
      </c>
      <c r="H332" s="29">
        <f>'вед.прил13'!I367</f>
        <v>1900</v>
      </c>
      <c r="I332" s="172">
        <f>'вед.прил13'!N367</f>
        <v>0</v>
      </c>
      <c r="J332" s="172">
        <f>'вед.прил13'!O367</f>
        <v>1900</v>
      </c>
    </row>
    <row r="333" spans="2:10" ht="48" customHeight="1">
      <c r="B333" s="121" t="s">
        <v>542</v>
      </c>
      <c r="C333" s="26" t="s">
        <v>220</v>
      </c>
      <c r="D333" s="26" t="s">
        <v>215</v>
      </c>
      <c r="E333" s="26" t="s">
        <v>543</v>
      </c>
      <c r="F333" s="26"/>
      <c r="G333" s="26"/>
      <c r="H333" s="27">
        <f aca="true" t="shared" si="69" ref="H333:J335">H334</f>
        <v>140</v>
      </c>
      <c r="I333" s="160">
        <f t="shared" si="69"/>
        <v>135</v>
      </c>
      <c r="J333" s="160">
        <f t="shared" si="69"/>
        <v>275</v>
      </c>
    </row>
    <row r="334" spans="2:10" ht="45.75" customHeight="1">
      <c r="B334" s="127" t="s">
        <v>359</v>
      </c>
      <c r="C334" s="26" t="s">
        <v>220</v>
      </c>
      <c r="D334" s="26" t="s">
        <v>215</v>
      </c>
      <c r="E334" s="26" t="s">
        <v>543</v>
      </c>
      <c r="F334" s="26" t="s">
        <v>270</v>
      </c>
      <c r="G334" s="26"/>
      <c r="H334" s="27">
        <f t="shared" si="69"/>
        <v>140</v>
      </c>
      <c r="I334" s="160">
        <f t="shared" si="69"/>
        <v>135</v>
      </c>
      <c r="J334" s="160">
        <f t="shared" si="69"/>
        <v>275</v>
      </c>
    </row>
    <row r="335" spans="2:10" ht="48" customHeight="1">
      <c r="B335" s="127" t="s">
        <v>345</v>
      </c>
      <c r="C335" s="26" t="s">
        <v>220</v>
      </c>
      <c r="D335" s="26" t="s">
        <v>215</v>
      </c>
      <c r="E335" s="26" t="s">
        <v>543</v>
      </c>
      <c r="F335" s="26" t="s">
        <v>271</v>
      </c>
      <c r="G335" s="26"/>
      <c r="H335" s="27">
        <f t="shared" si="69"/>
        <v>140</v>
      </c>
      <c r="I335" s="160">
        <f t="shared" si="69"/>
        <v>135</v>
      </c>
      <c r="J335" s="160">
        <f t="shared" si="69"/>
        <v>275</v>
      </c>
    </row>
    <row r="336" spans="2:10" ht="18" customHeight="1">
      <c r="B336" s="129" t="s">
        <v>260</v>
      </c>
      <c r="C336" s="28" t="s">
        <v>220</v>
      </c>
      <c r="D336" s="28" t="s">
        <v>215</v>
      </c>
      <c r="E336" s="28" t="s">
        <v>543</v>
      </c>
      <c r="F336" s="28" t="s">
        <v>271</v>
      </c>
      <c r="G336" s="28" t="s">
        <v>248</v>
      </c>
      <c r="H336" s="29">
        <f>'вед.прил13'!I659</f>
        <v>140</v>
      </c>
      <c r="I336" s="172">
        <f>'вед.прил13'!N659</f>
        <v>135</v>
      </c>
      <c r="J336" s="172">
        <f>'вед.прил13'!O659</f>
        <v>275</v>
      </c>
    </row>
    <row r="337" spans="2:10" ht="20.25" customHeight="1">
      <c r="B337" s="65" t="s">
        <v>206</v>
      </c>
      <c r="C337" s="47" t="s">
        <v>220</v>
      </c>
      <c r="D337" s="47" t="s">
        <v>221</v>
      </c>
      <c r="E337" s="47"/>
      <c r="F337" s="47"/>
      <c r="G337" s="47"/>
      <c r="H337" s="101">
        <f>H338+H360+H354</f>
        <v>3389</v>
      </c>
      <c r="I337" s="171">
        <f>I338+I360+I354</f>
        <v>3192</v>
      </c>
      <c r="J337" s="171">
        <f>J338+J360+J354</f>
        <v>6581</v>
      </c>
    </row>
    <row r="338" spans="2:10" ht="60">
      <c r="B338" s="127" t="str">
        <f>'вед.прил13'!A369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38" s="26" t="s">
        <v>220</v>
      </c>
      <c r="D338" s="26" t="s">
        <v>221</v>
      </c>
      <c r="E338" s="26" t="s">
        <v>143</v>
      </c>
      <c r="F338" s="26"/>
      <c r="G338" s="26"/>
      <c r="H338" s="27">
        <f>H349+H344+H339</f>
        <v>1489</v>
      </c>
      <c r="I338" s="160">
        <f>I349+I344+I339</f>
        <v>-308</v>
      </c>
      <c r="J338" s="160">
        <f>J349+J344+J339</f>
        <v>1181</v>
      </c>
    </row>
    <row r="339" spans="2:10" ht="60.75" customHeight="1">
      <c r="B339" s="127" t="s">
        <v>535</v>
      </c>
      <c r="C339" s="26" t="s">
        <v>220</v>
      </c>
      <c r="D339" s="26" t="s">
        <v>221</v>
      </c>
      <c r="E339" s="26" t="s">
        <v>536</v>
      </c>
      <c r="F339" s="26"/>
      <c r="G339" s="26"/>
      <c r="H339" s="27">
        <f>H341</f>
        <v>150</v>
      </c>
      <c r="I339" s="160">
        <f>I341</f>
        <v>0</v>
      </c>
      <c r="J339" s="160">
        <f>J341</f>
        <v>150</v>
      </c>
    </row>
    <row r="340" spans="2:10" ht="15">
      <c r="B340" s="127" t="s">
        <v>326</v>
      </c>
      <c r="C340" s="26" t="s">
        <v>220</v>
      </c>
      <c r="D340" s="26" t="s">
        <v>221</v>
      </c>
      <c r="E340" s="26" t="s">
        <v>537</v>
      </c>
      <c r="F340" s="26"/>
      <c r="G340" s="26"/>
      <c r="H340" s="27">
        <f aca="true" t="shared" si="70" ref="H340:J342">H341</f>
        <v>150</v>
      </c>
      <c r="I340" s="160">
        <f t="shared" si="70"/>
        <v>0</v>
      </c>
      <c r="J340" s="160">
        <f t="shared" si="70"/>
        <v>150</v>
      </c>
    </row>
    <row r="341" spans="2:10" ht="46.5" customHeight="1">
      <c r="B341" s="121" t="s">
        <v>347</v>
      </c>
      <c r="C341" s="26" t="s">
        <v>220</v>
      </c>
      <c r="D341" s="26" t="s">
        <v>221</v>
      </c>
      <c r="E341" s="26" t="s">
        <v>537</v>
      </c>
      <c r="F341" s="26" t="s">
        <v>299</v>
      </c>
      <c r="G341" s="26"/>
      <c r="H341" s="27">
        <f t="shared" si="70"/>
        <v>150</v>
      </c>
      <c r="I341" s="160">
        <f t="shared" si="70"/>
        <v>0</v>
      </c>
      <c r="J341" s="160">
        <f t="shared" si="70"/>
        <v>150</v>
      </c>
    </row>
    <row r="342" spans="2:10" ht="21" customHeight="1">
      <c r="B342" s="127" t="s">
        <v>321</v>
      </c>
      <c r="C342" s="26" t="s">
        <v>220</v>
      </c>
      <c r="D342" s="26" t="s">
        <v>221</v>
      </c>
      <c r="E342" s="26" t="s">
        <v>537</v>
      </c>
      <c r="F342" s="26" t="s">
        <v>187</v>
      </c>
      <c r="G342" s="26"/>
      <c r="H342" s="27">
        <f t="shared" si="70"/>
        <v>150</v>
      </c>
      <c r="I342" s="160">
        <f t="shared" si="70"/>
        <v>0</v>
      </c>
      <c r="J342" s="160">
        <f t="shared" si="70"/>
        <v>150</v>
      </c>
    </row>
    <row r="343" spans="2:10" ht="19.5" customHeight="1">
      <c r="B343" s="126" t="s">
        <v>260</v>
      </c>
      <c r="C343" s="28" t="s">
        <v>220</v>
      </c>
      <c r="D343" s="28" t="s">
        <v>221</v>
      </c>
      <c r="E343" s="28" t="s">
        <v>537</v>
      </c>
      <c r="F343" s="28" t="s">
        <v>187</v>
      </c>
      <c r="G343" s="28" t="s">
        <v>248</v>
      </c>
      <c r="H343" s="29">
        <f>'вед.прил13'!I666</f>
        <v>150</v>
      </c>
      <c r="I343" s="164">
        <f>'вед.прил13'!N666</f>
        <v>0</v>
      </c>
      <c r="J343" s="164">
        <f>'вед.прил13'!O666</f>
        <v>150</v>
      </c>
    </row>
    <row r="344" spans="2:10" ht="60">
      <c r="B344" s="121" t="s">
        <v>489</v>
      </c>
      <c r="C344" s="26" t="s">
        <v>220</v>
      </c>
      <c r="D344" s="26" t="s">
        <v>221</v>
      </c>
      <c r="E344" s="26" t="s">
        <v>490</v>
      </c>
      <c r="F344" s="28"/>
      <c r="G344" s="28"/>
      <c r="H344" s="27">
        <f aca="true" t="shared" si="71" ref="H344:J347">H345</f>
        <v>939</v>
      </c>
      <c r="I344" s="160">
        <f t="shared" si="71"/>
        <v>0</v>
      </c>
      <c r="J344" s="160">
        <f t="shared" si="71"/>
        <v>939</v>
      </c>
    </row>
    <row r="345" spans="2:10" ht="15">
      <c r="B345" s="127" t="s">
        <v>326</v>
      </c>
      <c r="C345" s="26" t="s">
        <v>220</v>
      </c>
      <c r="D345" s="26" t="s">
        <v>221</v>
      </c>
      <c r="E345" s="26" t="s">
        <v>491</v>
      </c>
      <c r="F345" s="26"/>
      <c r="G345" s="26"/>
      <c r="H345" s="27">
        <f t="shared" si="71"/>
        <v>939</v>
      </c>
      <c r="I345" s="160">
        <f t="shared" si="71"/>
        <v>0</v>
      </c>
      <c r="J345" s="160">
        <f t="shared" si="71"/>
        <v>939</v>
      </c>
    </row>
    <row r="346" spans="2:10" ht="45">
      <c r="B346" s="121" t="s">
        <v>347</v>
      </c>
      <c r="C346" s="26" t="s">
        <v>220</v>
      </c>
      <c r="D346" s="26" t="s">
        <v>221</v>
      </c>
      <c r="E346" s="26" t="s">
        <v>491</v>
      </c>
      <c r="F346" s="26" t="s">
        <v>299</v>
      </c>
      <c r="G346" s="26"/>
      <c r="H346" s="27">
        <f t="shared" si="71"/>
        <v>939</v>
      </c>
      <c r="I346" s="160">
        <f t="shared" si="71"/>
        <v>0</v>
      </c>
      <c r="J346" s="160">
        <f t="shared" si="71"/>
        <v>939</v>
      </c>
    </row>
    <row r="347" spans="2:10" ht="15">
      <c r="B347" s="127" t="s">
        <v>321</v>
      </c>
      <c r="C347" s="26" t="s">
        <v>220</v>
      </c>
      <c r="D347" s="26" t="s">
        <v>221</v>
      </c>
      <c r="E347" s="26" t="s">
        <v>491</v>
      </c>
      <c r="F347" s="26" t="s">
        <v>187</v>
      </c>
      <c r="G347" s="26"/>
      <c r="H347" s="27">
        <f t="shared" si="71"/>
        <v>939</v>
      </c>
      <c r="I347" s="160">
        <f t="shared" si="71"/>
        <v>0</v>
      </c>
      <c r="J347" s="160">
        <f t="shared" si="71"/>
        <v>939</v>
      </c>
    </row>
    <row r="348" spans="2:10" ht="20.25" customHeight="1">
      <c r="B348" s="126" t="s">
        <v>260</v>
      </c>
      <c r="C348" s="28" t="s">
        <v>220</v>
      </c>
      <c r="D348" s="28" t="s">
        <v>221</v>
      </c>
      <c r="E348" s="28" t="s">
        <v>491</v>
      </c>
      <c r="F348" s="28" t="s">
        <v>187</v>
      </c>
      <c r="G348" s="28" t="s">
        <v>248</v>
      </c>
      <c r="H348" s="29">
        <f>'вед.прил13'!I671</f>
        <v>939</v>
      </c>
      <c r="I348" s="172">
        <f>'вед.прил13'!N671</f>
        <v>0</v>
      </c>
      <c r="J348" s="172">
        <f>'вед.прил13'!O671</f>
        <v>939</v>
      </c>
    </row>
    <row r="349" spans="2:10" ht="60">
      <c r="B349" s="127" t="str">
        <f>'вед.прил13'!A370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49" s="26" t="s">
        <v>220</v>
      </c>
      <c r="D349" s="26" t="s">
        <v>221</v>
      </c>
      <c r="E349" s="90" t="s">
        <v>405</v>
      </c>
      <c r="F349" s="26"/>
      <c r="G349" s="26"/>
      <c r="H349" s="27">
        <f aca="true" t="shared" si="72" ref="H349:J352">H350</f>
        <v>400</v>
      </c>
      <c r="I349" s="160">
        <f t="shared" si="72"/>
        <v>-308</v>
      </c>
      <c r="J349" s="160">
        <f t="shared" si="72"/>
        <v>92</v>
      </c>
    </row>
    <row r="350" spans="2:10" ht="20.25" customHeight="1">
      <c r="B350" s="127" t="s">
        <v>326</v>
      </c>
      <c r="C350" s="26" t="s">
        <v>220</v>
      </c>
      <c r="D350" s="26" t="s">
        <v>221</v>
      </c>
      <c r="E350" s="26" t="str">
        <f>'вед.прил13'!E371</f>
        <v>69 0 05 77660</v>
      </c>
      <c r="F350" s="26"/>
      <c r="G350" s="26"/>
      <c r="H350" s="27">
        <f t="shared" si="72"/>
        <v>400</v>
      </c>
      <c r="I350" s="160">
        <f t="shared" si="72"/>
        <v>-308</v>
      </c>
      <c r="J350" s="160">
        <f t="shared" si="72"/>
        <v>92</v>
      </c>
    </row>
    <row r="351" spans="2:10" ht="45">
      <c r="B351" s="127" t="s">
        <v>359</v>
      </c>
      <c r="C351" s="26" t="s">
        <v>220</v>
      </c>
      <c r="D351" s="26" t="s">
        <v>221</v>
      </c>
      <c r="E351" s="26" t="str">
        <f>'вед.прил13'!E372</f>
        <v>69 0 05 77660</v>
      </c>
      <c r="F351" s="26" t="s">
        <v>270</v>
      </c>
      <c r="G351" s="26"/>
      <c r="H351" s="27">
        <f t="shared" si="72"/>
        <v>400</v>
      </c>
      <c r="I351" s="160">
        <f t="shared" si="72"/>
        <v>-308</v>
      </c>
      <c r="J351" s="160">
        <f t="shared" si="72"/>
        <v>92</v>
      </c>
    </row>
    <row r="352" spans="2:10" ht="45">
      <c r="B352" s="127" t="s">
        <v>345</v>
      </c>
      <c r="C352" s="26" t="s">
        <v>220</v>
      </c>
      <c r="D352" s="26" t="s">
        <v>221</v>
      </c>
      <c r="E352" s="26" t="str">
        <f>'вед.прил13'!E373</f>
        <v>69 0 05 77660</v>
      </c>
      <c r="F352" s="26" t="s">
        <v>271</v>
      </c>
      <c r="G352" s="26"/>
      <c r="H352" s="27">
        <f t="shared" si="72"/>
        <v>400</v>
      </c>
      <c r="I352" s="160">
        <f t="shared" si="72"/>
        <v>-308</v>
      </c>
      <c r="J352" s="160">
        <f t="shared" si="72"/>
        <v>92</v>
      </c>
    </row>
    <row r="353" spans="2:10" ht="19.5" customHeight="1">
      <c r="B353" s="129" t="s">
        <v>260</v>
      </c>
      <c r="C353" s="28" t="s">
        <v>220</v>
      </c>
      <c r="D353" s="28" t="s">
        <v>221</v>
      </c>
      <c r="E353" s="28" t="str">
        <f>'вед.прил13'!E374</f>
        <v>69 0 05 77660</v>
      </c>
      <c r="F353" s="28" t="s">
        <v>271</v>
      </c>
      <c r="G353" s="28" t="s">
        <v>248</v>
      </c>
      <c r="H353" s="29">
        <f>'вед.прил13'!I374</f>
        <v>400</v>
      </c>
      <c r="I353" s="172">
        <f>'вед.прил13'!N374</f>
        <v>-308</v>
      </c>
      <c r="J353" s="172">
        <f>'вед.прил13'!O374</f>
        <v>92</v>
      </c>
    </row>
    <row r="354" spans="2:10" ht="60">
      <c r="B354" s="127" t="s">
        <v>484</v>
      </c>
      <c r="C354" s="26" t="s">
        <v>220</v>
      </c>
      <c r="D354" s="26" t="s">
        <v>221</v>
      </c>
      <c r="E354" s="26" t="s">
        <v>486</v>
      </c>
      <c r="F354" s="26"/>
      <c r="G354" s="26"/>
      <c r="H354" s="27">
        <f aca="true" t="shared" si="73" ref="H354:J358">H355</f>
        <v>150</v>
      </c>
      <c r="I354" s="160">
        <f t="shared" si="73"/>
        <v>0</v>
      </c>
      <c r="J354" s="160">
        <f t="shared" si="73"/>
        <v>150</v>
      </c>
    </row>
    <row r="355" spans="2:10" ht="45">
      <c r="B355" s="121" t="s">
        <v>485</v>
      </c>
      <c r="C355" s="26" t="s">
        <v>220</v>
      </c>
      <c r="D355" s="26" t="s">
        <v>221</v>
      </c>
      <c r="E355" s="26" t="s">
        <v>487</v>
      </c>
      <c r="F355" s="26"/>
      <c r="G355" s="26"/>
      <c r="H355" s="27">
        <f t="shared" si="73"/>
        <v>150</v>
      </c>
      <c r="I355" s="160">
        <f t="shared" si="73"/>
        <v>0</v>
      </c>
      <c r="J355" s="160">
        <f t="shared" si="73"/>
        <v>150</v>
      </c>
    </row>
    <row r="356" spans="2:10" ht="17.25" customHeight="1">
      <c r="B356" s="127" t="s">
        <v>326</v>
      </c>
      <c r="C356" s="26" t="s">
        <v>220</v>
      </c>
      <c r="D356" s="26" t="s">
        <v>221</v>
      </c>
      <c r="E356" s="26" t="s">
        <v>488</v>
      </c>
      <c r="F356" s="26"/>
      <c r="G356" s="26"/>
      <c r="H356" s="27">
        <f t="shared" si="73"/>
        <v>150</v>
      </c>
      <c r="I356" s="160">
        <f t="shared" si="73"/>
        <v>0</v>
      </c>
      <c r="J356" s="160">
        <f t="shared" si="73"/>
        <v>150</v>
      </c>
    </row>
    <row r="357" spans="2:10" ht="45">
      <c r="B357" s="127" t="s">
        <v>359</v>
      </c>
      <c r="C357" s="26" t="s">
        <v>220</v>
      </c>
      <c r="D357" s="26" t="s">
        <v>221</v>
      </c>
      <c r="E357" s="26" t="s">
        <v>488</v>
      </c>
      <c r="F357" s="26" t="s">
        <v>270</v>
      </c>
      <c r="G357" s="26"/>
      <c r="H357" s="27">
        <f t="shared" si="73"/>
        <v>150</v>
      </c>
      <c r="I357" s="160">
        <f t="shared" si="73"/>
        <v>0</v>
      </c>
      <c r="J357" s="160">
        <f t="shared" si="73"/>
        <v>150</v>
      </c>
    </row>
    <row r="358" spans="2:10" ht="45">
      <c r="B358" s="127" t="s">
        <v>345</v>
      </c>
      <c r="C358" s="26" t="s">
        <v>220</v>
      </c>
      <c r="D358" s="26" t="s">
        <v>221</v>
      </c>
      <c r="E358" s="26" t="s">
        <v>488</v>
      </c>
      <c r="F358" s="26" t="s">
        <v>271</v>
      </c>
      <c r="G358" s="26"/>
      <c r="H358" s="27">
        <f t="shared" si="73"/>
        <v>150</v>
      </c>
      <c r="I358" s="160">
        <f t="shared" si="73"/>
        <v>0</v>
      </c>
      <c r="J358" s="160">
        <f t="shared" si="73"/>
        <v>150</v>
      </c>
    </row>
    <row r="359" spans="2:10" ht="18.75" customHeight="1">
      <c r="B359" s="129" t="s">
        <v>260</v>
      </c>
      <c r="C359" s="28" t="s">
        <v>220</v>
      </c>
      <c r="D359" s="28" t="s">
        <v>221</v>
      </c>
      <c r="E359" s="28" t="s">
        <v>488</v>
      </c>
      <c r="F359" s="28" t="s">
        <v>271</v>
      </c>
      <c r="G359" s="28" t="s">
        <v>248</v>
      </c>
      <c r="H359" s="29">
        <f>'вед.прил13'!I677</f>
        <v>150</v>
      </c>
      <c r="I359" s="172">
        <f>'вед.прил13'!N677</f>
        <v>0</v>
      </c>
      <c r="J359" s="172">
        <f>'вед.прил13'!O677</f>
        <v>150</v>
      </c>
    </row>
    <row r="360" spans="2:10" ht="18.75" customHeight="1">
      <c r="B360" s="127" t="s">
        <v>190</v>
      </c>
      <c r="C360" s="26" t="s">
        <v>220</v>
      </c>
      <c r="D360" s="26" t="s">
        <v>221</v>
      </c>
      <c r="E360" s="26" t="s">
        <v>400</v>
      </c>
      <c r="F360" s="26"/>
      <c r="G360" s="26"/>
      <c r="H360" s="27">
        <f>H361+H365+H369</f>
        <v>1750</v>
      </c>
      <c r="I360" s="160">
        <f>I361+I365+I369</f>
        <v>3500</v>
      </c>
      <c r="J360" s="160">
        <f>J361+J365+J369</f>
        <v>5250</v>
      </c>
    </row>
    <row r="361" spans="2:10" ht="75">
      <c r="B361" s="127" t="str">
        <f>'вед.прил13'!A1084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61" s="26" t="s">
        <v>220</v>
      </c>
      <c r="D361" s="26" t="s">
        <v>221</v>
      </c>
      <c r="E361" s="26" t="s">
        <v>37</v>
      </c>
      <c r="F361" s="26"/>
      <c r="G361" s="26"/>
      <c r="H361" s="27">
        <f aca="true" t="shared" si="74" ref="H361:J363">H362</f>
        <v>750</v>
      </c>
      <c r="I361" s="160">
        <f t="shared" si="74"/>
        <v>0</v>
      </c>
      <c r="J361" s="160">
        <f t="shared" si="74"/>
        <v>750</v>
      </c>
    </row>
    <row r="362" spans="2:10" ht="20.25" customHeight="1">
      <c r="B362" s="127" t="s">
        <v>279</v>
      </c>
      <c r="C362" s="26" t="s">
        <v>220</v>
      </c>
      <c r="D362" s="26" t="s">
        <v>221</v>
      </c>
      <c r="E362" s="26" t="s">
        <v>37</v>
      </c>
      <c r="F362" s="26" t="s">
        <v>278</v>
      </c>
      <c r="G362" s="26"/>
      <c r="H362" s="27">
        <f t="shared" si="74"/>
        <v>750</v>
      </c>
      <c r="I362" s="160">
        <f t="shared" si="74"/>
        <v>0</v>
      </c>
      <c r="J362" s="160">
        <f t="shared" si="74"/>
        <v>750</v>
      </c>
    </row>
    <row r="363" spans="2:10" ht="60">
      <c r="B363" s="127" t="s">
        <v>301</v>
      </c>
      <c r="C363" s="26" t="s">
        <v>220</v>
      </c>
      <c r="D363" s="26" t="s">
        <v>221</v>
      </c>
      <c r="E363" s="26" t="s">
        <v>37</v>
      </c>
      <c r="F363" s="26" t="s">
        <v>300</v>
      </c>
      <c r="G363" s="26"/>
      <c r="H363" s="27">
        <f t="shared" si="74"/>
        <v>750</v>
      </c>
      <c r="I363" s="160">
        <f t="shared" si="74"/>
        <v>0</v>
      </c>
      <c r="J363" s="160">
        <f t="shared" si="74"/>
        <v>750</v>
      </c>
    </row>
    <row r="364" spans="2:10" ht="23.25" customHeight="1">
      <c r="B364" s="126" t="s">
        <v>260</v>
      </c>
      <c r="C364" s="28" t="s">
        <v>220</v>
      </c>
      <c r="D364" s="28" t="s">
        <v>221</v>
      </c>
      <c r="E364" s="28" t="s">
        <v>37</v>
      </c>
      <c r="F364" s="28" t="s">
        <v>300</v>
      </c>
      <c r="G364" s="28" t="s">
        <v>248</v>
      </c>
      <c r="H364" s="29">
        <f>'вед.прил13'!I1087</f>
        <v>750</v>
      </c>
      <c r="I364" s="172">
        <f>'вед.прил13'!N1087</f>
        <v>0</v>
      </c>
      <c r="J364" s="172">
        <f>'вед.прил13'!O1087</f>
        <v>750</v>
      </c>
    </row>
    <row r="365" spans="2:10" ht="152.25" customHeight="1">
      <c r="B365" s="127" t="s">
        <v>545</v>
      </c>
      <c r="C365" s="26" t="s">
        <v>220</v>
      </c>
      <c r="D365" s="26" t="s">
        <v>221</v>
      </c>
      <c r="E365" s="26" t="s">
        <v>541</v>
      </c>
      <c r="F365" s="28"/>
      <c r="G365" s="28"/>
      <c r="H365" s="27">
        <f aca="true" t="shared" si="75" ref="H365:J367">H366</f>
        <v>1000</v>
      </c>
      <c r="I365" s="160">
        <f t="shared" si="75"/>
        <v>0</v>
      </c>
      <c r="J365" s="160">
        <f t="shared" si="75"/>
        <v>1000</v>
      </c>
    </row>
    <row r="366" spans="2:10" ht="23.25" customHeight="1">
      <c r="B366" s="127" t="s">
        <v>279</v>
      </c>
      <c r="C366" s="26" t="s">
        <v>220</v>
      </c>
      <c r="D366" s="26" t="s">
        <v>221</v>
      </c>
      <c r="E366" s="26" t="s">
        <v>541</v>
      </c>
      <c r="F366" s="26" t="s">
        <v>278</v>
      </c>
      <c r="G366" s="26"/>
      <c r="H366" s="27">
        <f t="shared" si="75"/>
        <v>1000</v>
      </c>
      <c r="I366" s="160">
        <f t="shared" si="75"/>
        <v>0</v>
      </c>
      <c r="J366" s="160">
        <f t="shared" si="75"/>
        <v>1000</v>
      </c>
    </row>
    <row r="367" spans="2:10" ht="73.5" customHeight="1">
      <c r="B367" s="127" t="s">
        <v>414</v>
      </c>
      <c r="C367" s="26" t="s">
        <v>220</v>
      </c>
      <c r="D367" s="26" t="s">
        <v>221</v>
      </c>
      <c r="E367" s="26" t="s">
        <v>541</v>
      </c>
      <c r="F367" s="26" t="s">
        <v>300</v>
      </c>
      <c r="G367" s="26"/>
      <c r="H367" s="27">
        <f t="shared" si="75"/>
        <v>1000</v>
      </c>
      <c r="I367" s="160">
        <f t="shared" si="75"/>
        <v>0</v>
      </c>
      <c r="J367" s="160">
        <f t="shared" si="75"/>
        <v>1000</v>
      </c>
    </row>
    <row r="368" spans="2:10" ht="23.25" customHeight="1">
      <c r="B368" s="126" t="s">
        <v>260</v>
      </c>
      <c r="C368" s="28" t="s">
        <v>220</v>
      </c>
      <c r="D368" s="28" t="s">
        <v>221</v>
      </c>
      <c r="E368" s="28" t="s">
        <v>541</v>
      </c>
      <c r="F368" s="28" t="s">
        <v>300</v>
      </c>
      <c r="G368" s="28" t="s">
        <v>248</v>
      </c>
      <c r="H368" s="29">
        <f>'вед.прил13'!I1091</f>
        <v>1000</v>
      </c>
      <c r="I368" s="172">
        <f>'вед.прил13'!N1091</f>
        <v>0</v>
      </c>
      <c r="J368" s="172">
        <f>'вед.прил13'!O1091</f>
        <v>1000</v>
      </c>
    </row>
    <row r="369" spans="2:10" ht="113.25" customHeight="1">
      <c r="B369" s="127" t="s">
        <v>577</v>
      </c>
      <c r="C369" s="26" t="s">
        <v>220</v>
      </c>
      <c r="D369" s="26" t="s">
        <v>221</v>
      </c>
      <c r="E369" s="26" t="s">
        <v>578</v>
      </c>
      <c r="F369" s="26"/>
      <c r="G369" s="28"/>
      <c r="H369" s="27">
        <f aca="true" t="shared" si="76" ref="H369:J371">H370</f>
        <v>0</v>
      </c>
      <c r="I369" s="160">
        <f t="shared" si="76"/>
        <v>3500</v>
      </c>
      <c r="J369" s="160">
        <f t="shared" si="76"/>
        <v>3500</v>
      </c>
    </row>
    <row r="370" spans="2:10" ht="23.25" customHeight="1">
      <c r="B370" s="127" t="s">
        <v>279</v>
      </c>
      <c r="C370" s="26" t="s">
        <v>220</v>
      </c>
      <c r="D370" s="26" t="s">
        <v>221</v>
      </c>
      <c r="E370" s="26" t="s">
        <v>578</v>
      </c>
      <c r="F370" s="26" t="s">
        <v>278</v>
      </c>
      <c r="G370" s="28"/>
      <c r="H370" s="27">
        <f t="shared" si="76"/>
        <v>0</v>
      </c>
      <c r="I370" s="160">
        <f t="shared" si="76"/>
        <v>3500</v>
      </c>
      <c r="J370" s="160">
        <f t="shared" si="76"/>
        <v>3500</v>
      </c>
    </row>
    <row r="371" spans="2:10" ht="79.5" customHeight="1">
      <c r="B371" s="127" t="s">
        <v>414</v>
      </c>
      <c r="C371" s="26" t="s">
        <v>220</v>
      </c>
      <c r="D371" s="26" t="s">
        <v>221</v>
      </c>
      <c r="E371" s="26" t="s">
        <v>578</v>
      </c>
      <c r="F371" s="26" t="s">
        <v>300</v>
      </c>
      <c r="G371" s="28"/>
      <c r="H371" s="27">
        <f t="shared" si="76"/>
        <v>0</v>
      </c>
      <c r="I371" s="160">
        <f t="shared" si="76"/>
        <v>3500</v>
      </c>
      <c r="J371" s="160">
        <f t="shared" si="76"/>
        <v>3500</v>
      </c>
    </row>
    <row r="372" spans="2:10" ht="23.25" customHeight="1">
      <c r="B372" s="126" t="s">
        <v>260</v>
      </c>
      <c r="C372" s="28" t="s">
        <v>220</v>
      </c>
      <c r="D372" s="28" t="s">
        <v>221</v>
      </c>
      <c r="E372" s="28" t="s">
        <v>578</v>
      </c>
      <c r="F372" s="28" t="s">
        <v>300</v>
      </c>
      <c r="G372" s="28" t="s">
        <v>248</v>
      </c>
      <c r="H372" s="29">
        <f>'вед.прил13'!I1095</f>
        <v>0</v>
      </c>
      <c r="I372" s="172">
        <f>'вед.прил13'!N1095</f>
        <v>3500</v>
      </c>
      <c r="J372" s="172">
        <f>'вед.прил13'!O1095</f>
        <v>3500</v>
      </c>
    </row>
    <row r="373" spans="2:10" ht="19.5" customHeight="1">
      <c r="B373" s="65" t="s">
        <v>319</v>
      </c>
      <c r="C373" s="47" t="s">
        <v>220</v>
      </c>
      <c r="D373" s="47" t="s">
        <v>216</v>
      </c>
      <c r="E373" s="47"/>
      <c r="F373" s="47"/>
      <c r="G373" s="47"/>
      <c r="H373" s="101">
        <f>H374+H448+H463+H477</f>
        <v>47801.5</v>
      </c>
      <c r="I373" s="171">
        <f>I374+I448+I463+I477</f>
        <v>4391</v>
      </c>
      <c r="J373" s="171">
        <f>J374+J448+J463+J477</f>
        <v>52192.5</v>
      </c>
    </row>
    <row r="374" spans="2:10" ht="45">
      <c r="B374" s="121" t="str">
        <f>'вед.прил13'!A679</f>
        <v>Муниципальная программа "Благоустройство города Ливны Орловской области на 2020-2025 годы"</v>
      </c>
      <c r="C374" s="26" t="s">
        <v>220</v>
      </c>
      <c r="D374" s="26" t="s">
        <v>216</v>
      </c>
      <c r="E374" s="26" t="str">
        <f>'вед.прил13'!E679</f>
        <v>56 0 00 00000</v>
      </c>
      <c r="F374" s="26"/>
      <c r="G374" s="26"/>
      <c r="H374" s="27">
        <f>H375+H380+H385+H393+H398+H403+H408+H413+H418+H423+H428+H433+H438+H443</f>
        <v>13293</v>
      </c>
      <c r="I374" s="160">
        <f>I375+I380+I385+I393+I398+I403+I408+I413+I418+I423+I428+I433+I438+I443</f>
        <v>3637</v>
      </c>
      <c r="J374" s="160">
        <f>J375+J380+J385+J393+J398+J403+J408+J413+J418+J423+J428+J433+J438+J443</f>
        <v>16930</v>
      </c>
    </row>
    <row r="375" spans="2:10" ht="45">
      <c r="B375" s="121" t="s">
        <v>366</v>
      </c>
      <c r="C375" s="26" t="s">
        <v>220</v>
      </c>
      <c r="D375" s="26" t="s">
        <v>216</v>
      </c>
      <c r="E375" s="26" t="str">
        <f>'вед.прил13'!E680</f>
        <v>56 0 02 00000</v>
      </c>
      <c r="F375" s="26"/>
      <c r="G375" s="26"/>
      <c r="H375" s="27">
        <f aca="true" t="shared" si="77" ref="H375:J378">H376</f>
        <v>500</v>
      </c>
      <c r="I375" s="160">
        <f t="shared" si="77"/>
        <v>0</v>
      </c>
      <c r="J375" s="160">
        <f t="shared" si="77"/>
        <v>500</v>
      </c>
    </row>
    <row r="376" spans="2:10" ht="18" customHeight="1">
      <c r="B376" s="127" t="s">
        <v>326</v>
      </c>
      <c r="C376" s="26" t="s">
        <v>220</v>
      </c>
      <c r="D376" s="26" t="s">
        <v>216</v>
      </c>
      <c r="E376" s="26" t="str">
        <f>'вед.прил13'!E681</f>
        <v>56 0 02 77640</v>
      </c>
      <c r="F376" s="26"/>
      <c r="G376" s="26"/>
      <c r="H376" s="27">
        <f t="shared" si="77"/>
        <v>500</v>
      </c>
      <c r="I376" s="160">
        <f t="shared" si="77"/>
        <v>0</v>
      </c>
      <c r="J376" s="160">
        <f t="shared" si="77"/>
        <v>500</v>
      </c>
    </row>
    <row r="377" spans="2:10" ht="45">
      <c r="B377" s="127" t="s">
        <v>359</v>
      </c>
      <c r="C377" s="26" t="s">
        <v>220</v>
      </c>
      <c r="D377" s="26" t="s">
        <v>216</v>
      </c>
      <c r="E377" s="26" t="str">
        <f>'вед.прил13'!E682</f>
        <v>56 0 02 77640</v>
      </c>
      <c r="F377" s="26" t="s">
        <v>270</v>
      </c>
      <c r="G377" s="26"/>
      <c r="H377" s="27">
        <f t="shared" si="77"/>
        <v>500</v>
      </c>
      <c r="I377" s="160">
        <f t="shared" si="77"/>
        <v>0</v>
      </c>
      <c r="J377" s="160">
        <f t="shared" si="77"/>
        <v>500</v>
      </c>
    </row>
    <row r="378" spans="2:10" ht="45">
      <c r="B378" s="127" t="s">
        <v>345</v>
      </c>
      <c r="C378" s="26" t="s">
        <v>220</v>
      </c>
      <c r="D378" s="26" t="s">
        <v>216</v>
      </c>
      <c r="E378" s="26" t="str">
        <f>'вед.прил13'!E683</f>
        <v>56 0 02 77640</v>
      </c>
      <c r="F378" s="26" t="s">
        <v>271</v>
      </c>
      <c r="G378" s="26"/>
      <c r="H378" s="27">
        <f t="shared" si="77"/>
        <v>500</v>
      </c>
      <c r="I378" s="160">
        <f t="shared" si="77"/>
        <v>0</v>
      </c>
      <c r="J378" s="160">
        <f t="shared" si="77"/>
        <v>500</v>
      </c>
    </row>
    <row r="379" spans="2:10" ht="16.5" customHeight="1">
      <c r="B379" s="129" t="s">
        <v>260</v>
      </c>
      <c r="C379" s="28" t="s">
        <v>220</v>
      </c>
      <c r="D379" s="28" t="s">
        <v>216</v>
      </c>
      <c r="E379" s="28" t="str">
        <f>'вед.прил13'!E684</f>
        <v>56 0 02 77640</v>
      </c>
      <c r="F379" s="28" t="s">
        <v>271</v>
      </c>
      <c r="G379" s="28" t="s">
        <v>248</v>
      </c>
      <c r="H379" s="29">
        <f>'вед.прил13'!I684</f>
        <v>500</v>
      </c>
      <c r="I379" s="172">
        <f>'вед.прил13'!N684</f>
        <v>0</v>
      </c>
      <c r="J379" s="172">
        <f>'вед.прил13'!O684</f>
        <v>500</v>
      </c>
    </row>
    <row r="380" spans="2:10" ht="75">
      <c r="B380" s="121" t="s">
        <v>367</v>
      </c>
      <c r="C380" s="26" t="s">
        <v>220</v>
      </c>
      <c r="D380" s="26" t="s">
        <v>216</v>
      </c>
      <c r="E380" s="26" t="str">
        <f>'вед.прил13'!E685</f>
        <v>56 0 03 00000</v>
      </c>
      <c r="F380" s="26"/>
      <c r="G380" s="26"/>
      <c r="H380" s="27">
        <f aca="true" t="shared" si="78" ref="H380:J383">H381</f>
        <v>750</v>
      </c>
      <c r="I380" s="160">
        <f t="shared" si="78"/>
        <v>0</v>
      </c>
      <c r="J380" s="160">
        <f t="shared" si="78"/>
        <v>750</v>
      </c>
    </row>
    <row r="381" spans="2:10" ht="18" customHeight="1">
      <c r="B381" s="127" t="s">
        <v>326</v>
      </c>
      <c r="C381" s="26" t="s">
        <v>220</v>
      </c>
      <c r="D381" s="26" t="s">
        <v>216</v>
      </c>
      <c r="E381" s="26" t="str">
        <f>'вед.прил13'!E686</f>
        <v>56 0 03 77640</v>
      </c>
      <c r="F381" s="26"/>
      <c r="G381" s="26"/>
      <c r="H381" s="27">
        <f t="shared" si="78"/>
        <v>750</v>
      </c>
      <c r="I381" s="160">
        <f t="shared" si="78"/>
        <v>0</v>
      </c>
      <c r="J381" s="160">
        <f t="shared" si="78"/>
        <v>750</v>
      </c>
    </row>
    <row r="382" spans="2:10" ht="45">
      <c r="B382" s="127" t="s">
        <v>359</v>
      </c>
      <c r="C382" s="26" t="s">
        <v>220</v>
      </c>
      <c r="D382" s="26" t="s">
        <v>216</v>
      </c>
      <c r="E382" s="26" t="str">
        <f>'вед.прил13'!E687</f>
        <v>56 0 03 77640</v>
      </c>
      <c r="F382" s="26" t="s">
        <v>270</v>
      </c>
      <c r="G382" s="26"/>
      <c r="H382" s="27">
        <f t="shared" si="78"/>
        <v>750</v>
      </c>
      <c r="I382" s="160">
        <f t="shared" si="78"/>
        <v>0</v>
      </c>
      <c r="J382" s="160">
        <f t="shared" si="78"/>
        <v>750</v>
      </c>
    </row>
    <row r="383" spans="2:10" ht="45">
      <c r="B383" s="127" t="s">
        <v>345</v>
      </c>
      <c r="C383" s="26" t="s">
        <v>220</v>
      </c>
      <c r="D383" s="26" t="s">
        <v>216</v>
      </c>
      <c r="E383" s="26" t="str">
        <f>'вед.прил13'!E688</f>
        <v>56 0 03 77640</v>
      </c>
      <c r="F383" s="26" t="s">
        <v>271</v>
      </c>
      <c r="G383" s="26"/>
      <c r="H383" s="27">
        <f t="shared" si="78"/>
        <v>750</v>
      </c>
      <c r="I383" s="160">
        <f t="shared" si="78"/>
        <v>0</v>
      </c>
      <c r="J383" s="160">
        <f t="shared" si="78"/>
        <v>750</v>
      </c>
    </row>
    <row r="384" spans="2:10" ht="19.5" customHeight="1">
      <c r="B384" s="129" t="s">
        <v>260</v>
      </c>
      <c r="C384" s="28" t="s">
        <v>220</v>
      </c>
      <c r="D384" s="28" t="s">
        <v>216</v>
      </c>
      <c r="E384" s="28" t="str">
        <f>'вед.прил13'!E689</f>
        <v>56 0 03 77640</v>
      </c>
      <c r="F384" s="28" t="s">
        <v>271</v>
      </c>
      <c r="G384" s="28" t="s">
        <v>248</v>
      </c>
      <c r="H384" s="29">
        <f>'вед.прил13'!I689</f>
        <v>750</v>
      </c>
      <c r="I384" s="172">
        <f>'вед.прил13'!N689</f>
        <v>0</v>
      </c>
      <c r="J384" s="172">
        <f>'вед.прил13'!O689</f>
        <v>750</v>
      </c>
    </row>
    <row r="385" spans="2:10" ht="45">
      <c r="B385" s="121" t="s">
        <v>368</v>
      </c>
      <c r="C385" s="26" t="s">
        <v>220</v>
      </c>
      <c r="D385" s="26" t="s">
        <v>216</v>
      </c>
      <c r="E385" s="26" t="str">
        <f>'вед.прил13'!E690</f>
        <v>56 0 04 77640</v>
      </c>
      <c r="F385" s="26"/>
      <c r="G385" s="26"/>
      <c r="H385" s="27">
        <f>H386</f>
        <v>124</v>
      </c>
      <c r="I385" s="160">
        <f>I386</f>
        <v>0</v>
      </c>
      <c r="J385" s="160">
        <f>J386</f>
        <v>124</v>
      </c>
    </row>
    <row r="386" spans="2:10" ht="15">
      <c r="B386" s="127" t="s">
        <v>326</v>
      </c>
      <c r="C386" s="26" t="s">
        <v>220</v>
      </c>
      <c r="D386" s="26" t="s">
        <v>216</v>
      </c>
      <c r="E386" s="26" t="s">
        <v>108</v>
      </c>
      <c r="F386" s="26"/>
      <c r="G386" s="26"/>
      <c r="H386" s="27">
        <f>H387+H390</f>
        <v>124</v>
      </c>
      <c r="I386" s="160">
        <f>I387+I390</f>
        <v>0</v>
      </c>
      <c r="J386" s="160">
        <f>J387+J390</f>
        <v>124</v>
      </c>
    </row>
    <row r="387" spans="2:10" ht="45">
      <c r="B387" s="127" t="s">
        <v>359</v>
      </c>
      <c r="C387" s="26" t="s">
        <v>220</v>
      </c>
      <c r="D387" s="26" t="s">
        <v>216</v>
      </c>
      <c r="E387" s="26" t="s">
        <v>574</v>
      </c>
      <c r="F387" s="26" t="s">
        <v>270</v>
      </c>
      <c r="G387" s="26"/>
      <c r="H387" s="27">
        <f aca="true" t="shared" si="79" ref="H387:J388">H388</f>
        <v>17.5</v>
      </c>
      <c r="I387" s="160">
        <f t="shared" si="79"/>
        <v>0</v>
      </c>
      <c r="J387" s="160">
        <f t="shared" si="79"/>
        <v>17.5</v>
      </c>
    </row>
    <row r="388" spans="2:10" ht="45">
      <c r="B388" s="127" t="s">
        <v>345</v>
      </c>
      <c r="C388" s="26" t="s">
        <v>220</v>
      </c>
      <c r="D388" s="26" t="s">
        <v>216</v>
      </c>
      <c r="E388" s="26" t="s">
        <v>108</v>
      </c>
      <c r="F388" s="26" t="s">
        <v>271</v>
      </c>
      <c r="G388" s="26"/>
      <c r="H388" s="27">
        <f t="shared" si="79"/>
        <v>17.5</v>
      </c>
      <c r="I388" s="160">
        <f t="shared" si="79"/>
        <v>0</v>
      </c>
      <c r="J388" s="160">
        <f t="shared" si="79"/>
        <v>17.5</v>
      </c>
    </row>
    <row r="389" spans="2:10" ht="30">
      <c r="B389" s="129" t="s">
        <v>260</v>
      </c>
      <c r="C389" s="28" t="s">
        <v>220</v>
      </c>
      <c r="D389" s="28" t="s">
        <v>216</v>
      </c>
      <c r="E389" s="28" t="s">
        <v>108</v>
      </c>
      <c r="F389" s="28" t="s">
        <v>271</v>
      </c>
      <c r="G389" s="28" t="s">
        <v>248</v>
      </c>
      <c r="H389" s="29">
        <f>'вед.прил13'!I694</f>
        <v>17.5</v>
      </c>
      <c r="I389" s="164">
        <f>'вед.прил13'!N694</f>
        <v>0</v>
      </c>
      <c r="J389" s="164">
        <f>'вед.прил13'!O694</f>
        <v>17.5</v>
      </c>
    </row>
    <row r="390" spans="2:10" ht="30">
      <c r="B390" s="121" t="s">
        <v>283</v>
      </c>
      <c r="C390" s="26" t="s">
        <v>220</v>
      </c>
      <c r="D390" s="26" t="s">
        <v>216</v>
      </c>
      <c r="E390" s="26" t="str">
        <f>'вед.прил13'!E695</f>
        <v>56 0 04 77640</v>
      </c>
      <c r="F390" s="26" t="s">
        <v>282</v>
      </c>
      <c r="G390" s="26"/>
      <c r="H390" s="27">
        <f aca="true" t="shared" si="80" ref="H390:J391">H391</f>
        <v>106.5</v>
      </c>
      <c r="I390" s="160">
        <f t="shared" si="80"/>
        <v>0</v>
      </c>
      <c r="J390" s="160">
        <f t="shared" si="80"/>
        <v>106.5</v>
      </c>
    </row>
    <row r="391" spans="2:10" ht="18" customHeight="1">
      <c r="B391" s="121" t="s">
        <v>184</v>
      </c>
      <c r="C391" s="26" t="s">
        <v>220</v>
      </c>
      <c r="D391" s="26" t="s">
        <v>216</v>
      </c>
      <c r="E391" s="26" t="str">
        <f>'вед.прил13'!E696</f>
        <v>56 0 04 77640</v>
      </c>
      <c r="F391" s="26" t="s">
        <v>183</v>
      </c>
      <c r="G391" s="26"/>
      <c r="H391" s="27">
        <f t="shared" si="80"/>
        <v>106.5</v>
      </c>
      <c r="I391" s="160">
        <f t="shared" si="80"/>
        <v>0</v>
      </c>
      <c r="J391" s="160">
        <f t="shared" si="80"/>
        <v>106.5</v>
      </c>
    </row>
    <row r="392" spans="2:10" ht="19.5" customHeight="1">
      <c r="B392" s="129" t="s">
        <v>260</v>
      </c>
      <c r="C392" s="28" t="s">
        <v>220</v>
      </c>
      <c r="D392" s="28" t="s">
        <v>216</v>
      </c>
      <c r="E392" s="28" t="str">
        <f>'вед.прил13'!E697</f>
        <v>56 0 04 77640</v>
      </c>
      <c r="F392" s="28" t="s">
        <v>183</v>
      </c>
      <c r="G392" s="28" t="s">
        <v>248</v>
      </c>
      <c r="H392" s="29">
        <f>'вед.прил13'!I697</f>
        <v>106.5</v>
      </c>
      <c r="I392" s="172">
        <f>'вед.прил13'!N697</f>
        <v>0</v>
      </c>
      <c r="J392" s="172">
        <f>'вед.прил13'!O697</f>
        <v>106.5</v>
      </c>
    </row>
    <row r="393" spans="2:10" ht="60">
      <c r="B393" s="121" t="s">
        <v>369</v>
      </c>
      <c r="C393" s="26" t="s">
        <v>220</v>
      </c>
      <c r="D393" s="26" t="s">
        <v>216</v>
      </c>
      <c r="E393" s="26" t="str">
        <f>'вед.прил13'!E698</f>
        <v>56 0 05 00000</v>
      </c>
      <c r="F393" s="28"/>
      <c r="G393" s="28"/>
      <c r="H393" s="27">
        <f aca="true" t="shared" si="81" ref="H393:J396">H394</f>
        <v>1646</v>
      </c>
      <c r="I393" s="160">
        <f t="shared" si="81"/>
        <v>0</v>
      </c>
      <c r="J393" s="160">
        <f t="shared" si="81"/>
        <v>1646</v>
      </c>
    </row>
    <row r="394" spans="2:10" ht="18" customHeight="1">
      <c r="B394" s="127" t="s">
        <v>326</v>
      </c>
      <c r="C394" s="26" t="s">
        <v>220</v>
      </c>
      <c r="D394" s="26" t="s">
        <v>216</v>
      </c>
      <c r="E394" s="26" t="str">
        <f>'вед.прил13'!E699</f>
        <v>56 0 05 77640</v>
      </c>
      <c r="F394" s="28"/>
      <c r="G394" s="28"/>
      <c r="H394" s="27">
        <f t="shared" si="81"/>
        <v>1646</v>
      </c>
      <c r="I394" s="160">
        <f t="shared" si="81"/>
        <v>0</v>
      </c>
      <c r="J394" s="160">
        <f t="shared" si="81"/>
        <v>1646</v>
      </c>
    </row>
    <row r="395" spans="2:10" ht="45">
      <c r="B395" s="127" t="s">
        <v>359</v>
      </c>
      <c r="C395" s="26" t="s">
        <v>220</v>
      </c>
      <c r="D395" s="26" t="s">
        <v>216</v>
      </c>
      <c r="E395" s="26" t="str">
        <f>'вед.прил13'!E700</f>
        <v>56 0 05 77640</v>
      </c>
      <c r="F395" s="26" t="s">
        <v>270</v>
      </c>
      <c r="G395" s="28"/>
      <c r="H395" s="27">
        <f t="shared" si="81"/>
        <v>1646</v>
      </c>
      <c r="I395" s="160">
        <f t="shared" si="81"/>
        <v>0</v>
      </c>
      <c r="J395" s="160">
        <f t="shared" si="81"/>
        <v>1646</v>
      </c>
    </row>
    <row r="396" spans="2:10" ht="45">
      <c r="B396" s="127" t="s">
        <v>345</v>
      </c>
      <c r="C396" s="26" t="s">
        <v>220</v>
      </c>
      <c r="D396" s="26" t="s">
        <v>216</v>
      </c>
      <c r="E396" s="26" t="str">
        <f>'вед.прил13'!E701</f>
        <v>56 0 05 77640</v>
      </c>
      <c r="F396" s="26" t="s">
        <v>271</v>
      </c>
      <c r="G396" s="28"/>
      <c r="H396" s="27">
        <f t="shared" si="81"/>
        <v>1646</v>
      </c>
      <c r="I396" s="160">
        <f t="shared" si="81"/>
        <v>0</v>
      </c>
      <c r="J396" s="160">
        <f t="shared" si="81"/>
        <v>1646</v>
      </c>
    </row>
    <row r="397" spans="2:10" ht="22.5" customHeight="1">
      <c r="B397" s="129" t="s">
        <v>260</v>
      </c>
      <c r="C397" s="28" t="s">
        <v>220</v>
      </c>
      <c r="D397" s="28" t="s">
        <v>216</v>
      </c>
      <c r="E397" s="28" t="str">
        <f>'вед.прил13'!E702</f>
        <v>56 0 05 77640</v>
      </c>
      <c r="F397" s="28" t="s">
        <v>271</v>
      </c>
      <c r="G397" s="28" t="s">
        <v>248</v>
      </c>
      <c r="H397" s="29">
        <f>'вед.прил13'!I702</f>
        <v>1646</v>
      </c>
      <c r="I397" s="172">
        <f>'вед.прил13'!N702</f>
        <v>0</v>
      </c>
      <c r="J397" s="172">
        <f>'вед.прил13'!O702</f>
        <v>1646</v>
      </c>
    </row>
    <row r="398" spans="2:10" ht="45">
      <c r="B398" s="121" t="s">
        <v>370</v>
      </c>
      <c r="C398" s="26" t="s">
        <v>220</v>
      </c>
      <c r="D398" s="26" t="s">
        <v>216</v>
      </c>
      <c r="E398" s="26" t="str">
        <f>'вед.прил13'!E703</f>
        <v>56 0 06 00000</v>
      </c>
      <c r="F398" s="28"/>
      <c r="G398" s="28"/>
      <c r="H398" s="27">
        <f aca="true" t="shared" si="82" ref="H398:J401">H399</f>
        <v>200</v>
      </c>
      <c r="I398" s="160">
        <f t="shared" si="82"/>
        <v>0</v>
      </c>
      <c r="J398" s="160">
        <f t="shared" si="82"/>
        <v>200</v>
      </c>
    </row>
    <row r="399" spans="2:10" ht="18.75" customHeight="1">
      <c r="B399" s="127" t="s">
        <v>326</v>
      </c>
      <c r="C399" s="26" t="s">
        <v>220</v>
      </c>
      <c r="D399" s="26" t="s">
        <v>216</v>
      </c>
      <c r="E399" s="26" t="str">
        <f>'вед.прил13'!E704</f>
        <v>56 0 06 77640</v>
      </c>
      <c r="F399" s="28"/>
      <c r="G399" s="28"/>
      <c r="H399" s="27">
        <f t="shared" si="82"/>
        <v>200</v>
      </c>
      <c r="I399" s="160">
        <f t="shared" si="82"/>
        <v>0</v>
      </c>
      <c r="J399" s="160">
        <f t="shared" si="82"/>
        <v>200</v>
      </c>
    </row>
    <row r="400" spans="2:10" ht="45">
      <c r="B400" s="127" t="s">
        <v>359</v>
      </c>
      <c r="C400" s="26" t="s">
        <v>220</v>
      </c>
      <c r="D400" s="26" t="s">
        <v>216</v>
      </c>
      <c r="E400" s="26" t="str">
        <f>'вед.прил13'!E705</f>
        <v>56 0 06 77640</v>
      </c>
      <c r="F400" s="26" t="s">
        <v>270</v>
      </c>
      <c r="G400" s="28"/>
      <c r="H400" s="27">
        <f t="shared" si="82"/>
        <v>200</v>
      </c>
      <c r="I400" s="160">
        <f t="shared" si="82"/>
        <v>0</v>
      </c>
      <c r="J400" s="160">
        <f t="shared" si="82"/>
        <v>200</v>
      </c>
    </row>
    <row r="401" spans="2:10" ht="45">
      <c r="B401" s="127" t="s">
        <v>345</v>
      </c>
      <c r="C401" s="26" t="s">
        <v>220</v>
      </c>
      <c r="D401" s="26" t="s">
        <v>216</v>
      </c>
      <c r="E401" s="26" t="str">
        <f>'вед.прил13'!E706</f>
        <v>56 0 06 77640</v>
      </c>
      <c r="F401" s="26" t="s">
        <v>271</v>
      </c>
      <c r="G401" s="28"/>
      <c r="H401" s="27">
        <f t="shared" si="82"/>
        <v>200</v>
      </c>
      <c r="I401" s="160">
        <f t="shared" si="82"/>
        <v>0</v>
      </c>
      <c r="J401" s="160">
        <f t="shared" si="82"/>
        <v>200</v>
      </c>
    </row>
    <row r="402" spans="2:10" ht="19.5" customHeight="1">
      <c r="B402" s="129" t="s">
        <v>260</v>
      </c>
      <c r="C402" s="28" t="s">
        <v>220</v>
      </c>
      <c r="D402" s="28" t="s">
        <v>216</v>
      </c>
      <c r="E402" s="28" t="str">
        <f>'вед.прил13'!E707</f>
        <v>56 0 06 77640</v>
      </c>
      <c r="F402" s="28" t="s">
        <v>271</v>
      </c>
      <c r="G402" s="28" t="s">
        <v>248</v>
      </c>
      <c r="H402" s="29">
        <f>'вед.прил13'!I707</f>
        <v>200</v>
      </c>
      <c r="I402" s="172">
        <f>'вед.прил13'!N707</f>
        <v>0</v>
      </c>
      <c r="J402" s="172">
        <f>'вед.прил13'!O707</f>
        <v>200</v>
      </c>
    </row>
    <row r="403" spans="2:10" ht="45">
      <c r="B403" s="121" t="s">
        <v>371</v>
      </c>
      <c r="C403" s="26" t="s">
        <v>220</v>
      </c>
      <c r="D403" s="26" t="s">
        <v>216</v>
      </c>
      <c r="E403" s="26" t="str">
        <f>'вед.прил13'!E708</f>
        <v>56 0 08 00000</v>
      </c>
      <c r="F403" s="28"/>
      <c r="G403" s="28"/>
      <c r="H403" s="27">
        <f aca="true" t="shared" si="83" ref="H403:J406">H404</f>
        <v>1700</v>
      </c>
      <c r="I403" s="160">
        <f t="shared" si="83"/>
        <v>700</v>
      </c>
      <c r="J403" s="160">
        <f t="shared" si="83"/>
        <v>2400</v>
      </c>
    </row>
    <row r="404" spans="2:10" ht="15">
      <c r="B404" s="127" t="s">
        <v>326</v>
      </c>
      <c r="C404" s="26" t="s">
        <v>220</v>
      </c>
      <c r="D404" s="26" t="s">
        <v>216</v>
      </c>
      <c r="E404" s="26" t="str">
        <f>'вед.прил13'!E709</f>
        <v>56 0 08 77640</v>
      </c>
      <c r="F404" s="28"/>
      <c r="G404" s="28"/>
      <c r="H404" s="27">
        <f t="shared" si="83"/>
        <v>1700</v>
      </c>
      <c r="I404" s="160">
        <f t="shared" si="83"/>
        <v>700</v>
      </c>
      <c r="J404" s="160">
        <f t="shared" si="83"/>
        <v>2400</v>
      </c>
    </row>
    <row r="405" spans="2:10" ht="45">
      <c r="B405" s="127" t="s">
        <v>359</v>
      </c>
      <c r="C405" s="26" t="s">
        <v>220</v>
      </c>
      <c r="D405" s="26" t="s">
        <v>216</v>
      </c>
      <c r="E405" s="26" t="str">
        <f>'вед.прил13'!E710</f>
        <v>56 0 08 77640</v>
      </c>
      <c r="F405" s="26" t="s">
        <v>270</v>
      </c>
      <c r="G405" s="28"/>
      <c r="H405" s="27">
        <f t="shared" si="83"/>
        <v>1700</v>
      </c>
      <c r="I405" s="160">
        <f t="shared" si="83"/>
        <v>700</v>
      </c>
      <c r="J405" s="160">
        <f t="shared" si="83"/>
        <v>2400</v>
      </c>
    </row>
    <row r="406" spans="2:10" ht="45">
      <c r="B406" s="127" t="s">
        <v>345</v>
      </c>
      <c r="C406" s="26" t="s">
        <v>220</v>
      </c>
      <c r="D406" s="26" t="s">
        <v>216</v>
      </c>
      <c r="E406" s="26" t="str">
        <f>'вед.прил13'!E711</f>
        <v>56 0 08 77640</v>
      </c>
      <c r="F406" s="26" t="s">
        <v>271</v>
      </c>
      <c r="G406" s="28"/>
      <c r="H406" s="27">
        <f t="shared" si="83"/>
        <v>1700</v>
      </c>
      <c r="I406" s="160">
        <f t="shared" si="83"/>
        <v>700</v>
      </c>
      <c r="J406" s="160">
        <f t="shared" si="83"/>
        <v>2400</v>
      </c>
    </row>
    <row r="407" spans="2:10" ht="21" customHeight="1">
      <c r="B407" s="129" t="s">
        <v>260</v>
      </c>
      <c r="C407" s="28" t="s">
        <v>220</v>
      </c>
      <c r="D407" s="28" t="s">
        <v>216</v>
      </c>
      <c r="E407" s="28" t="str">
        <f>'вед.прил13'!E712</f>
        <v>56 0 08 77640</v>
      </c>
      <c r="F407" s="28" t="s">
        <v>271</v>
      </c>
      <c r="G407" s="28" t="s">
        <v>248</v>
      </c>
      <c r="H407" s="29">
        <f>'вед.прил13'!I712</f>
        <v>1700</v>
      </c>
      <c r="I407" s="172">
        <f>'вед.прил13'!N712</f>
        <v>700</v>
      </c>
      <c r="J407" s="172">
        <f>'вед.прил13'!O712</f>
        <v>2400</v>
      </c>
    </row>
    <row r="408" spans="2:10" ht="45">
      <c r="B408" s="121" t="s">
        <v>372</v>
      </c>
      <c r="C408" s="26" t="s">
        <v>220</v>
      </c>
      <c r="D408" s="26" t="s">
        <v>216</v>
      </c>
      <c r="E408" s="26" t="str">
        <f>'вед.прил13'!E713</f>
        <v>56 0 09 00000</v>
      </c>
      <c r="F408" s="28"/>
      <c r="G408" s="28"/>
      <c r="H408" s="27">
        <f aca="true" t="shared" si="84" ref="H408:J411">H409</f>
        <v>5930</v>
      </c>
      <c r="I408" s="160">
        <f t="shared" si="84"/>
        <v>50</v>
      </c>
      <c r="J408" s="160">
        <f t="shared" si="84"/>
        <v>5980</v>
      </c>
    </row>
    <row r="409" spans="2:10" ht="15">
      <c r="B409" s="127" t="s">
        <v>326</v>
      </c>
      <c r="C409" s="26" t="s">
        <v>220</v>
      </c>
      <c r="D409" s="26" t="s">
        <v>216</v>
      </c>
      <c r="E409" s="26" t="str">
        <f>'вед.прил13'!E714</f>
        <v>56 0 09 77640</v>
      </c>
      <c r="F409" s="28"/>
      <c r="G409" s="28"/>
      <c r="H409" s="27">
        <f t="shared" si="84"/>
        <v>5930</v>
      </c>
      <c r="I409" s="160">
        <f t="shared" si="84"/>
        <v>50</v>
      </c>
      <c r="J409" s="160">
        <f t="shared" si="84"/>
        <v>5980</v>
      </c>
    </row>
    <row r="410" spans="2:10" ht="45">
      <c r="B410" s="127" t="s">
        <v>359</v>
      </c>
      <c r="C410" s="26" t="s">
        <v>220</v>
      </c>
      <c r="D410" s="26" t="s">
        <v>216</v>
      </c>
      <c r="E410" s="26" t="str">
        <f>'вед.прил13'!E715</f>
        <v>56 0 09 77640</v>
      </c>
      <c r="F410" s="26" t="s">
        <v>270</v>
      </c>
      <c r="G410" s="28"/>
      <c r="H410" s="27">
        <f t="shared" si="84"/>
        <v>5930</v>
      </c>
      <c r="I410" s="160">
        <f t="shared" si="84"/>
        <v>50</v>
      </c>
      <c r="J410" s="160">
        <f t="shared" si="84"/>
        <v>5980</v>
      </c>
    </row>
    <row r="411" spans="2:10" ht="45">
      <c r="B411" s="127" t="s">
        <v>345</v>
      </c>
      <c r="C411" s="26" t="s">
        <v>220</v>
      </c>
      <c r="D411" s="26" t="s">
        <v>216</v>
      </c>
      <c r="E411" s="26" t="str">
        <f>'вед.прил13'!E716</f>
        <v>56 0 09 77640</v>
      </c>
      <c r="F411" s="26" t="s">
        <v>271</v>
      </c>
      <c r="G411" s="28"/>
      <c r="H411" s="27">
        <f t="shared" si="84"/>
        <v>5930</v>
      </c>
      <c r="I411" s="160">
        <f t="shared" si="84"/>
        <v>50</v>
      </c>
      <c r="J411" s="160">
        <f t="shared" si="84"/>
        <v>5980</v>
      </c>
    </row>
    <row r="412" spans="2:10" ht="20.25" customHeight="1">
      <c r="B412" s="129" t="s">
        <v>260</v>
      </c>
      <c r="C412" s="28" t="s">
        <v>220</v>
      </c>
      <c r="D412" s="28" t="s">
        <v>216</v>
      </c>
      <c r="E412" s="28" t="str">
        <f>'вед.прил13'!E717</f>
        <v>56 0 09 77640</v>
      </c>
      <c r="F412" s="28" t="s">
        <v>271</v>
      </c>
      <c r="G412" s="28" t="s">
        <v>248</v>
      </c>
      <c r="H412" s="29">
        <f>'вед.прил13'!I717</f>
        <v>5930</v>
      </c>
      <c r="I412" s="172">
        <f>'вед.прил13'!N717</f>
        <v>50</v>
      </c>
      <c r="J412" s="172">
        <f>'вед.прил13'!O717</f>
        <v>5980</v>
      </c>
    </row>
    <row r="413" spans="2:10" ht="45">
      <c r="B413" s="121" t="s">
        <v>373</v>
      </c>
      <c r="C413" s="26" t="s">
        <v>220</v>
      </c>
      <c r="D413" s="26" t="s">
        <v>216</v>
      </c>
      <c r="E413" s="26" t="str">
        <f>'вед.прил13'!E718</f>
        <v>56 0 10 00000</v>
      </c>
      <c r="F413" s="28"/>
      <c r="G413" s="28"/>
      <c r="H413" s="27">
        <f aca="true" t="shared" si="85" ref="H413:J416">H414</f>
        <v>450</v>
      </c>
      <c r="I413" s="160">
        <f t="shared" si="85"/>
        <v>0</v>
      </c>
      <c r="J413" s="160">
        <f t="shared" si="85"/>
        <v>450</v>
      </c>
    </row>
    <row r="414" spans="2:10" ht="18" customHeight="1">
      <c r="B414" s="127" t="s">
        <v>326</v>
      </c>
      <c r="C414" s="26" t="s">
        <v>220</v>
      </c>
      <c r="D414" s="26" t="s">
        <v>216</v>
      </c>
      <c r="E414" s="26" t="str">
        <f>'вед.прил13'!E719</f>
        <v>56 0 10 77640</v>
      </c>
      <c r="F414" s="28"/>
      <c r="G414" s="28"/>
      <c r="H414" s="27">
        <f t="shared" si="85"/>
        <v>450</v>
      </c>
      <c r="I414" s="160">
        <f t="shared" si="85"/>
        <v>0</v>
      </c>
      <c r="J414" s="160">
        <f t="shared" si="85"/>
        <v>450</v>
      </c>
    </row>
    <row r="415" spans="2:10" ht="45">
      <c r="B415" s="127" t="s">
        <v>359</v>
      </c>
      <c r="C415" s="26" t="s">
        <v>220</v>
      </c>
      <c r="D415" s="26" t="s">
        <v>216</v>
      </c>
      <c r="E415" s="26" t="str">
        <f>'вед.прил13'!E720</f>
        <v>56 0 10 77640</v>
      </c>
      <c r="F415" s="26" t="s">
        <v>270</v>
      </c>
      <c r="G415" s="28"/>
      <c r="H415" s="27">
        <f t="shared" si="85"/>
        <v>450</v>
      </c>
      <c r="I415" s="160">
        <f t="shared" si="85"/>
        <v>0</v>
      </c>
      <c r="J415" s="160">
        <f t="shared" si="85"/>
        <v>450</v>
      </c>
    </row>
    <row r="416" spans="2:10" ht="45">
      <c r="B416" s="127" t="s">
        <v>345</v>
      </c>
      <c r="C416" s="26" t="s">
        <v>220</v>
      </c>
      <c r="D416" s="26" t="s">
        <v>216</v>
      </c>
      <c r="E416" s="26" t="str">
        <f>'вед.прил13'!E721</f>
        <v>56 0 10 77640</v>
      </c>
      <c r="F416" s="26" t="s">
        <v>271</v>
      </c>
      <c r="G416" s="28"/>
      <c r="H416" s="27">
        <f t="shared" si="85"/>
        <v>450</v>
      </c>
      <c r="I416" s="160">
        <f t="shared" si="85"/>
        <v>0</v>
      </c>
      <c r="J416" s="160">
        <f t="shared" si="85"/>
        <v>450</v>
      </c>
    </row>
    <row r="417" spans="2:10" ht="19.5" customHeight="1">
      <c r="B417" s="129" t="s">
        <v>260</v>
      </c>
      <c r="C417" s="28" t="s">
        <v>220</v>
      </c>
      <c r="D417" s="28" t="s">
        <v>216</v>
      </c>
      <c r="E417" s="28" t="str">
        <f>'вед.прил13'!E722</f>
        <v>56 0 10 77640</v>
      </c>
      <c r="F417" s="28" t="s">
        <v>271</v>
      </c>
      <c r="G417" s="28" t="s">
        <v>248</v>
      </c>
      <c r="H417" s="29">
        <f>'вед.прил13'!I722</f>
        <v>450</v>
      </c>
      <c r="I417" s="172">
        <f>'вед.прил13'!N722</f>
        <v>0</v>
      </c>
      <c r="J417" s="172">
        <f>'вед.прил13'!O722</f>
        <v>450</v>
      </c>
    </row>
    <row r="418" spans="2:10" ht="45">
      <c r="B418" s="121" t="s">
        <v>374</v>
      </c>
      <c r="C418" s="26" t="s">
        <v>220</v>
      </c>
      <c r="D418" s="26" t="s">
        <v>216</v>
      </c>
      <c r="E418" s="26" t="str">
        <f>'вед.прил13'!E723</f>
        <v>56 0 12 00000</v>
      </c>
      <c r="F418" s="28"/>
      <c r="G418" s="28"/>
      <c r="H418" s="27">
        <f aca="true" t="shared" si="86" ref="H418:J421">H419</f>
        <v>85</v>
      </c>
      <c r="I418" s="160">
        <f t="shared" si="86"/>
        <v>-64</v>
      </c>
      <c r="J418" s="160">
        <f t="shared" si="86"/>
        <v>21</v>
      </c>
    </row>
    <row r="419" spans="2:10" ht="15">
      <c r="B419" s="127" t="s">
        <v>326</v>
      </c>
      <c r="C419" s="26" t="s">
        <v>220</v>
      </c>
      <c r="D419" s="26" t="s">
        <v>216</v>
      </c>
      <c r="E419" s="26" t="str">
        <f>'вед.прил13'!E724</f>
        <v>56 0 12 77640</v>
      </c>
      <c r="F419" s="28"/>
      <c r="G419" s="28"/>
      <c r="H419" s="27">
        <f t="shared" si="86"/>
        <v>85</v>
      </c>
      <c r="I419" s="160">
        <f t="shared" si="86"/>
        <v>-64</v>
      </c>
      <c r="J419" s="160">
        <f t="shared" si="86"/>
        <v>21</v>
      </c>
    </row>
    <row r="420" spans="2:10" ht="45">
      <c r="B420" s="127" t="s">
        <v>359</v>
      </c>
      <c r="C420" s="26" t="s">
        <v>220</v>
      </c>
      <c r="D420" s="26" t="s">
        <v>216</v>
      </c>
      <c r="E420" s="26" t="str">
        <f>'вед.прил13'!E725</f>
        <v>56 0 12 77640</v>
      </c>
      <c r="F420" s="26" t="s">
        <v>270</v>
      </c>
      <c r="G420" s="28"/>
      <c r="H420" s="27">
        <f t="shared" si="86"/>
        <v>85</v>
      </c>
      <c r="I420" s="160">
        <f t="shared" si="86"/>
        <v>-64</v>
      </c>
      <c r="J420" s="160">
        <f t="shared" si="86"/>
        <v>21</v>
      </c>
    </row>
    <row r="421" spans="2:10" ht="45">
      <c r="B421" s="127" t="s">
        <v>345</v>
      </c>
      <c r="C421" s="26" t="s">
        <v>220</v>
      </c>
      <c r="D421" s="26" t="s">
        <v>216</v>
      </c>
      <c r="E421" s="26" t="str">
        <f>'вед.прил13'!E726</f>
        <v>56 0 12 77640</v>
      </c>
      <c r="F421" s="26" t="s">
        <v>271</v>
      </c>
      <c r="G421" s="28"/>
      <c r="H421" s="27">
        <f t="shared" si="86"/>
        <v>85</v>
      </c>
      <c r="I421" s="160">
        <f t="shared" si="86"/>
        <v>-64</v>
      </c>
      <c r="J421" s="160">
        <f t="shared" si="86"/>
        <v>21</v>
      </c>
    </row>
    <row r="422" spans="2:10" ht="19.5" customHeight="1">
      <c r="B422" s="129" t="s">
        <v>260</v>
      </c>
      <c r="C422" s="28" t="s">
        <v>220</v>
      </c>
      <c r="D422" s="28" t="s">
        <v>216</v>
      </c>
      <c r="E422" s="26" t="str">
        <f>'вед.прил13'!E727</f>
        <v>56 0 12 77640</v>
      </c>
      <c r="F422" s="28" t="s">
        <v>271</v>
      </c>
      <c r="G422" s="28" t="s">
        <v>248</v>
      </c>
      <c r="H422" s="29">
        <f>'вед.прил13'!I727</f>
        <v>85</v>
      </c>
      <c r="I422" s="172">
        <f>'вед.прил13'!N727</f>
        <v>-64</v>
      </c>
      <c r="J422" s="172">
        <f>'вед.прил13'!O727</f>
        <v>21</v>
      </c>
    </row>
    <row r="423" spans="2:10" ht="45">
      <c r="B423" s="121" t="s">
        <v>505</v>
      </c>
      <c r="C423" s="26" t="s">
        <v>220</v>
      </c>
      <c r="D423" s="26" t="s">
        <v>216</v>
      </c>
      <c r="E423" s="26" t="s">
        <v>504</v>
      </c>
      <c r="F423" s="28"/>
      <c r="G423" s="28"/>
      <c r="H423" s="27">
        <f aca="true" t="shared" si="87" ref="H423:J426">H424</f>
        <v>258</v>
      </c>
      <c r="I423" s="160">
        <f t="shared" si="87"/>
        <v>0</v>
      </c>
      <c r="J423" s="160">
        <f t="shared" si="87"/>
        <v>258</v>
      </c>
    </row>
    <row r="424" spans="2:10" ht="18" customHeight="1">
      <c r="B424" s="127" t="s">
        <v>326</v>
      </c>
      <c r="C424" s="26" t="s">
        <v>220</v>
      </c>
      <c r="D424" s="26" t="s">
        <v>216</v>
      </c>
      <c r="E424" s="26" t="s">
        <v>509</v>
      </c>
      <c r="F424" s="28"/>
      <c r="G424" s="28"/>
      <c r="H424" s="27">
        <f t="shared" si="87"/>
        <v>258</v>
      </c>
      <c r="I424" s="160">
        <f t="shared" si="87"/>
        <v>0</v>
      </c>
      <c r="J424" s="160">
        <f t="shared" si="87"/>
        <v>258</v>
      </c>
    </row>
    <row r="425" spans="2:10" ht="45">
      <c r="B425" s="127" t="s">
        <v>359</v>
      </c>
      <c r="C425" s="26" t="s">
        <v>220</v>
      </c>
      <c r="D425" s="26" t="s">
        <v>216</v>
      </c>
      <c r="E425" s="26" t="s">
        <v>509</v>
      </c>
      <c r="F425" s="26" t="s">
        <v>270</v>
      </c>
      <c r="G425" s="28"/>
      <c r="H425" s="27">
        <f t="shared" si="87"/>
        <v>258</v>
      </c>
      <c r="I425" s="160">
        <f t="shared" si="87"/>
        <v>0</v>
      </c>
      <c r="J425" s="160">
        <f t="shared" si="87"/>
        <v>258</v>
      </c>
    </row>
    <row r="426" spans="2:10" ht="45">
      <c r="B426" s="127" t="s">
        <v>345</v>
      </c>
      <c r="C426" s="26" t="s">
        <v>220</v>
      </c>
      <c r="D426" s="26" t="s">
        <v>216</v>
      </c>
      <c r="E426" s="26" t="s">
        <v>509</v>
      </c>
      <c r="F426" s="26" t="s">
        <v>271</v>
      </c>
      <c r="G426" s="28"/>
      <c r="H426" s="27">
        <f t="shared" si="87"/>
        <v>258</v>
      </c>
      <c r="I426" s="160">
        <f t="shared" si="87"/>
        <v>0</v>
      </c>
      <c r="J426" s="160">
        <f t="shared" si="87"/>
        <v>258</v>
      </c>
    </row>
    <row r="427" spans="2:10" ht="19.5" customHeight="1">
      <c r="B427" s="129" t="s">
        <v>260</v>
      </c>
      <c r="C427" s="28" t="s">
        <v>220</v>
      </c>
      <c r="D427" s="28" t="s">
        <v>216</v>
      </c>
      <c r="E427" s="28" t="s">
        <v>509</v>
      </c>
      <c r="F427" s="28" t="s">
        <v>271</v>
      </c>
      <c r="G427" s="28" t="s">
        <v>248</v>
      </c>
      <c r="H427" s="29">
        <f>'вед.прил13'!I732</f>
        <v>258</v>
      </c>
      <c r="I427" s="172">
        <f>'вед.прил13'!N732</f>
        <v>0</v>
      </c>
      <c r="J427" s="172">
        <f>'вед.прил13'!O732</f>
        <v>258</v>
      </c>
    </row>
    <row r="428" spans="2:10" ht="45">
      <c r="B428" s="121" t="s">
        <v>507</v>
      </c>
      <c r="C428" s="26" t="s">
        <v>220</v>
      </c>
      <c r="D428" s="26" t="s">
        <v>216</v>
      </c>
      <c r="E428" s="26" t="s">
        <v>506</v>
      </c>
      <c r="F428" s="28"/>
      <c r="G428" s="28"/>
      <c r="H428" s="27">
        <f aca="true" t="shared" si="88" ref="H428:J431">H429</f>
        <v>300</v>
      </c>
      <c r="I428" s="160">
        <f t="shared" si="88"/>
        <v>0</v>
      </c>
      <c r="J428" s="160">
        <f t="shared" si="88"/>
        <v>300</v>
      </c>
    </row>
    <row r="429" spans="2:10" ht="15">
      <c r="B429" s="127" t="s">
        <v>326</v>
      </c>
      <c r="C429" s="26" t="s">
        <v>220</v>
      </c>
      <c r="D429" s="26" t="s">
        <v>216</v>
      </c>
      <c r="E429" s="26" t="s">
        <v>510</v>
      </c>
      <c r="F429" s="28"/>
      <c r="G429" s="28"/>
      <c r="H429" s="27">
        <f t="shared" si="88"/>
        <v>300</v>
      </c>
      <c r="I429" s="160">
        <f t="shared" si="88"/>
        <v>0</v>
      </c>
      <c r="J429" s="160">
        <f t="shared" si="88"/>
        <v>300</v>
      </c>
    </row>
    <row r="430" spans="2:10" ht="45">
      <c r="B430" s="127" t="s">
        <v>359</v>
      </c>
      <c r="C430" s="26" t="s">
        <v>220</v>
      </c>
      <c r="D430" s="26" t="s">
        <v>216</v>
      </c>
      <c r="E430" s="26" t="s">
        <v>510</v>
      </c>
      <c r="F430" s="26" t="s">
        <v>270</v>
      </c>
      <c r="G430" s="28"/>
      <c r="H430" s="27">
        <f t="shared" si="88"/>
        <v>300</v>
      </c>
      <c r="I430" s="160">
        <f t="shared" si="88"/>
        <v>0</v>
      </c>
      <c r="J430" s="160">
        <f t="shared" si="88"/>
        <v>300</v>
      </c>
    </row>
    <row r="431" spans="2:10" ht="45">
      <c r="B431" s="127" t="s">
        <v>345</v>
      </c>
      <c r="C431" s="26" t="s">
        <v>220</v>
      </c>
      <c r="D431" s="26" t="s">
        <v>216</v>
      </c>
      <c r="E431" s="26" t="s">
        <v>510</v>
      </c>
      <c r="F431" s="26" t="s">
        <v>271</v>
      </c>
      <c r="G431" s="28"/>
      <c r="H431" s="27">
        <f t="shared" si="88"/>
        <v>300</v>
      </c>
      <c r="I431" s="160">
        <f t="shared" si="88"/>
        <v>0</v>
      </c>
      <c r="J431" s="160">
        <f t="shared" si="88"/>
        <v>300</v>
      </c>
    </row>
    <row r="432" spans="2:10" ht="19.5" customHeight="1">
      <c r="B432" s="129" t="s">
        <v>260</v>
      </c>
      <c r="C432" s="28" t="s">
        <v>220</v>
      </c>
      <c r="D432" s="28" t="s">
        <v>216</v>
      </c>
      <c r="E432" s="28" t="s">
        <v>510</v>
      </c>
      <c r="F432" s="28" t="s">
        <v>271</v>
      </c>
      <c r="G432" s="28" t="s">
        <v>248</v>
      </c>
      <c r="H432" s="29">
        <f>'вед.прил13'!I737</f>
        <v>300</v>
      </c>
      <c r="I432" s="172">
        <f>'вед.прил13'!N737</f>
        <v>0</v>
      </c>
      <c r="J432" s="172">
        <f>'вед.прил13'!O737</f>
        <v>300</v>
      </c>
    </row>
    <row r="433" spans="2:10" ht="45">
      <c r="B433" s="121" t="s">
        <v>512</v>
      </c>
      <c r="C433" s="26" t="s">
        <v>220</v>
      </c>
      <c r="D433" s="26" t="s">
        <v>216</v>
      </c>
      <c r="E433" s="26" t="s">
        <v>508</v>
      </c>
      <c r="F433" s="28"/>
      <c r="G433" s="28"/>
      <c r="H433" s="27">
        <f aca="true" t="shared" si="89" ref="H433:J436">H434</f>
        <v>150</v>
      </c>
      <c r="I433" s="160">
        <f t="shared" si="89"/>
        <v>0</v>
      </c>
      <c r="J433" s="160">
        <f t="shared" si="89"/>
        <v>150</v>
      </c>
    </row>
    <row r="434" spans="2:10" ht="15">
      <c r="B434" s="127" t="s">
        <v>326</v>
      </c>
      <c r="C434" s="26" t="s">
        <v>220</v>
      </c>
      <c r="D434" s="26" t="s">
        <v>216</v>
      </c>
      <c r="E434" s="26" t="s">
        <v>511</v>
      </c>
      <c r="F434" s="28"/>
      <c r="G434" s="28"/>
      <c r="H434" s="27">
        <f t="shared" si="89"/>
        <v>150</v>
      </c>
      <c r="I434" s="160">
        <f t="shared" si="89"/>
        <v>0</v>
      </c>
      <c r="J434" s="160">
        <f t="shared" si="89"/>
        <v>150</v>
      </c>
    </row>
    <row r="435" spans="2:10" ht="45">
      <c r="B435" s="127" t="s">
        <v>359</v>
      </c>
      <c r="C435" s="26" t="s">
        <v>220</v>
      </c>
      <c r="D435" s="26" t="s">
        <v>216</v>
      </c>
      <c r="E435" s="26" t="s">
        <v>511</v>
      </c>
      <c r="F435" s="26" t="s">
        <v>270</v>
      </c>
      <c r="G435" s="28"/>
      <c r="H435" s="27">
        <f t="shared" si="89"/>
        <v>150</v>
      </c>
      <c r="I435" s="160">
        <f t="shared" si="89"/>
        <v>0</v>
      </c>
      <c r="J435" s="160">
        <f t="shared" si="89"/>
        <v>150</v>
      </c>
    </row>
    <row r="436" spans="2:10" ht="45">
      <c r="B436" s="127" t="s">
        <v>345</v>
      </c>
      <c r="C436" s="26" t="s">
        <v>220</v>
      </c>
      <c r="D436" s="26" t="s">
        <v>216</v>
      </c>
      <c r="E436" s="26" t="s">
        <v>511</v>
      </c>
      <c r="F436" s="26" t="s">
        <v>271</v>
      </c>
      <c r="G436" s="28"/>
      <c r="H436" s="27">
        <f t="shared" si="89"/>
        <v>150</v>
      </c>
      <c r="I436" s="160">
        <f t="shared" si="89"/>
        <v>0</v>
      </c>
      <c r="J436" s="160">
        <f t="shared" si="89"/>
        <v>150</v>
      </c>
    </row>
    <row r="437" spans="2:10" ht="18.75" customHeight="1">
      <c r="B437" s="129" t="s">
        <v>260</v>
      </c>
      <c r="C437" s="28" t="s">
        <v>220</v>
      </c>
      <c r="D437" s="28" t="s">
        <v>216</v>
      </c>
      <c r="E437" s="28" t="s">
        <v>511</v>
      </c>
      <c r="F437" s="28" t="s">
        <v>271</v>
      </c>
      <c r="G437" s="28" t="s">
        <v>248</v>
      </c>
      <c r="H437" s="29">
        <f>'вед.прил13'!I742</f>
        <v>150</v>
      </c>
      <c r="I437" s="172">
        <f>'вед.прил13'!N742</f>
        <v>0</v>
      </c>
      <c r="J437" s="172">
        <f>'вед.прил13'!O742</f>
        <v>150</v>
      </c>
    </row>
    <row r="438" spans="2:10" ht="30">
      <c r="B438" s="121" t="s">
        <v>516</v>
      </c>
      <c r="C438" s="26" t="s">
        <v>220</v>
      </c>
      <c r="D438" s="26" t="s">
        <v>216</v>
      </c>
      <c r="E438" s="26" t="s">
        <v>514</v>
      </c>
      <c r="F438" s="28"/>
      <c r="G438" s="28"/>
      <c r="H438" s="27">
        <f aca="true" t="shared" si="90" ref="H438:J441">H439</f>
        <v>600</v>
      </c>
      <c r="I438" s="160">
        <f t="shared" si="90"/>
        <v>1275</v>
      </c>
      <c r="J438" s="160">
        <f t="shared" si="90"/>
        <v>1875</v>
      </c>
    </row>
    <row r="439" spans="2:10" ht="19.5" customHeight="1">
      <c r="B439" s="127" t="s">
        <v>326</v>
      </c>
      <c r="C439" s="26" t="s">
        <v>220</v>
      </c>
      <c r="D439" s="26" t="s">
        <v>216</v>
      </c>
      <c r="E439" s="26" t="s">
        <v>515</v>
      </c>
      <c r="F439" s="28"/>
      <c r="G439" s="28"/>
      <c r="H439" s="27">
        <f t="shared" si="90"/>
        <v>600</v>
      </c>
      <c r="I439" s="160">
        <f t="shared" si="90"/>
        <v>1275</v>
      </c>
      <c r="J439" s="160">
        <f t="shared" si="90"/>
        <v>1875</v>
      </c>
    </row>
    <row r="440" spans="2:10" ht="45">
      <c r="B440" s="127" t="s">
        <v>359</v>
      </c>
      <c r="C440" s="26" t="s">
        <v>220</v>
      </c>
      <c r="D440" s="26" t="s">
        <v>216</v>
      </c>
      <c r="E440" s="26" t="s">
        <v>515</v>
      </c>
      <c r="F440" s="26" t="s">
        <v>270</v>
      </c>
      <c r="G440" s="28"/>
      <c r="H440" s="27">
        <f t="shared" si="90"/>
        <v>600</v>
      </c>
      <c r="I440" s="160">
        <f t="shared" si="90"/>
        <v>1275</v>
      </c>
      <c r="J440" s="160">
        <f t="shared" si="90"/>
        <v>1875</v>
      </c>
    </row>
    <row r="441" spans="2:10" ht="45">
      <c r="B441" s="127" t="s">
        <v>345</v>
      </c>
      <c r="C441" s="26" t="s">
        <v>220</v>
      </c>
      <c r="D441" s="26" t="s">
        <v>216</v>
      </c>
      <c r="E441" s="26" t="s">
        <v>515</v>
      </c>
      <c r="F441" s="26" t="s">
        <v>271</v>
      </c>
      <c r="G441" s="28"/>
      <c r="H441" s="27">
        <f t="shared" si="90"/>
        <v>600</v>
      </c>
      <c r="I441" s="160">
        <f t="shared" si="90"/>
        <v>1275</v>
      </c>
      <c r="J441" s="160">
        <f t="shared" si="90"/>
        <v>1875</v>
      </c>
    </row>
    <row r="442" spans="2:10" ht="19.5" customHeight="1">
      <c r="B442" s="129" t="s">
        <v>260</v>
      </c>
      <c r="C442" s="28" t="s">
        <v>220</v>
      </c>
      <c r="D442" s="28" t="s">
        <v>216</v>
      </c>
      <c r="E442" s="28" t="s">
        <v>515</v>
      </c>
      <c r="F442" s="28" t="s">
        <v>271</v>
      </c>
      <c r="G442" s="28" t="s">
        <v>248</v>
      </c>
      <c r="H442" s="29">
        <f>'вед.прил13'!I747</f>
        <v>600</v>
      </c>
      <c r="I442" s="172">
        <f>'вед.прил13'!N747</f>
        <v>1275</v>
      </c>
      <c r="J442" s="172">
        <f>'вед.прил13'!O747</f>
        <v>1875</v>
      </c>
    </row>
    <row r="443" spans="2:10" ht="33.75" customHeight="1">
      <c r="B443" s="121" t="s">
        <v>571</v>
      </c>
      <c r="C443" s="26" t="s">
        <v>220</v>
      </c>
      <c r="D443" s="26" t="s">
        <v>216</v>
      </c>
      <c r="E443" s="26" t="s">
        <v>572</v>
      </c>
      <c r="F443" s="28"/>
      <c r="G443" s="28"/>
      <c r="H443" s="27">
        <f aca="true" t="shared" si="91" ref="H443:J446">H444</f>
        <v>600</v>
      </c>
      <c r="I443" s="160">
        <f t="shared" si="91"/>
        <v>1676</v>
      </c>
      <c r="J443" s="160">
        <f t="shared" si="91"/>
        <v>2276</v>
      </c>
    </row>
    <row r="444" spans="2:10" ht="19.5" customHeight="1">
      <c r="B444" s="127" t="s">
        <v>326</v>
      </c>
      <c r="C444" s="26" t="s">
        <v>220</v>
      </c>
      <c r="D444" s="26" t="s">
        <v>216</v>
      </c>
      <c r="E444" s="26" t="s">
        <v>573</v>
      </c>
      <c r="F444" s="28"/>
      <c r="G444" s="28"/>
      <c r="H444" s="27">
        <f t="shared" si="91"/>
        <v>600</v>
      </c>
      <c r="I444" s="160">
        <f t="shared" si="91"/>
        <v>1676</v>
      </c>
      <c r="J444" s="160">
        <f t="shared" si="91"/>
        <v>2276</v>
      </c>
    </row>
    <row r="445" spans="2:10" ht="48" customHeight="1">
      <c r="B445" s="127" t="s">
        <v>359</v>
      </c>
      <c r="C445" s="26" t="s">
        <v>220</v>
      </c>
      <c r="D445" s="26" t="s">
        <v>216</v>
      </c>
      <c r="E445" s="26" t="s">
        <v>573</v>
      </c>
      <c r="F445" s="26" t="s">
        <v>270</v>
      </c>
      <c r="G445" s="28"/>
      <c r="H445" s="27">
        <f t="shared" si="91"/>
        <v>600</v>
      </c>
      <c r="I445" s="160">
        <f t="shared" si="91"/>
        <v>1676</v>
      </c>
      <c r="J445" s="160">
        <f t="shared" si="91"/>
        <v>2276</v>
      </c>
    </row>
    <row r="446" spans="2:10" ht="45" customHeight="1">
      <c r="B446" s="127" t="s">
        <v>345</v>
      </c>
      <c r="C446" s="26" t="s">
        <v>220</v>
      </c>
      <c r="D446" s="26" t="s">
        <v>216</v>
      </c>
      <c r="E446" s="26" t="s">
        <v>573</v>
      </c>
      <c r="F446" s="26" t="s">
        <v>271</v>
      </c>
      <c r="G446" s="28"/>
      <c r="H446" s="27">
        <f t="shared" si="91"/>
        <v>600</v>
      </c>
      <c r="I446" s="160">
        <f t="shared" si="91"/>
        <v>1676</v>
      </c>
      <c r="J446" s="160">
        <f t="shared" si="91"/>
        <v>2276</v>
      </c>
    </row>
    <row r="447" spans="2:10" ht="19.5" customHeight="1">
      <c r="B447" s="129" t="s">
        <v>260</v>
      </c>
      <c r="C447" s="28" t="s">
        <v>220</v>
      </c>
      <c r="D447" s="28" t="s">
        <v>216</v>
      </c>
      <c r="E447" s="28" t="s">
        <v>573</v>
      </c>
      <c r="F447" s="28" t="s">
        <v>271</v>
      </c>
      <c r="G447" s="28" t="s">
        <v>248</v>
      </c>
      <c r="H447" s="29">
        <f>'вед.прил13'!I752</f>
        <v>600</v>
      </c>
      <c r="I447" s="172">
        <f>'вед.прил13'!N752</f>
        <v>1676</v>
      </c>
      <c r="J447" s="172">
        <f>'вед.прил13'!O752</f>
        <v>2276</v>
      </c>
    </row>
    <row r="448" spans="2:10" ht="60">
      <c r="B448" s="127" t="str">
        <f>'вед.прил13'!A753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448" s="26" t="s">
        <v>220</v>
      </c>
      <c r="D448" s="26" t="s">
        <v>216</v>
      </c>
      <c r="E448" s="26" t="str">
        <f>'вед.прил13'!E753</f>
        <v>57 0 00 00000</v>
      </c>
      <c r="F448" s="26"/>
      <c r="G448" s="26"/>
      <c r="H448" s="27">
        <f>H453+H449+H458</f>
        <v>16191</v>
      </c>
      <c r="I448" s="160">
        <f>I453+I449+I458</f>
        <v>950</v>
      </c>
      <c r="J448" s="160">
        <f>J453+J449+J458</f>
        <v>17141</v>
      </c>
    </row>
    <row r="449" spans="2:10" ht="45">
      <c r="B449" s="127" t="str">
        <f>'вед.прил13'!A754</f>
        <v>Основное мероприятие "Повышение информированности участников дорожного движения"</v>
      </c>
      <c r="C449" s="26" t="s">
        <v>220</v>
      </c>
      <c r="D449" s="26" t="s">
        <v>216</v>
      </c>
      <c r="E449" s="26" t="str">
        <f>'вед.прил13'!E754</f>
        <v>57 0 01 00000</v>
      </c>
      <c r="F449" s="26"/>
      <c r="G449" s="26"/>
      <c r="H449" s="27">
        <f aca="true" t="shared" si="92" ref="H449:J451">H450</f>
        <v>250</v>
      </c>
      <c r="I449" s="160">
        <f t="shared" si="92"/>
        <v>0</v>
      </c>
      <c r="J449" s="160">
        <f t="shared" si="92"/>
        <v>250</v>
      </c>
    </row>
    <row r="450" spans="2:10" ht="45">
      <c r="B450" s="127" t="s">
        <v>359</v>
      </c>
      <c r="C450" s="26" t="s">
        <v>220</v>
      </c>
      <c r="D450" s="26" t="s">
        <v>216</v>
      </c>
      <c r="E450" s="26" t="str">
        <f>'вед.прил13'!E755</f>
        <v>57 0 01 77470</v>
      </c>
      <c r="F450" s="26" t="s">
        <v>270</v>
      </c>
      <c r="G450" s="26"/>
      <c r="H450" s="27">
        <f t="shared" si="92"/>
        <v>250</v>
      </c>
      <c r="I450" s="160">
        <f t="shared" si="92"/>
        <v>0</v>
      </c>
      <c r="J450" s="160">
        <f t="shared" si="92"/>
        <v>250</v>
      </c>
    </row>
    <row r="451" spans="2:10" ht="45">
      <c r="B451" s="127" t="s">
        <v>345</v>
      </c>
      <c r="C451" s="26" t="s">
        <v>220</v>
      </c>
      <c r="D451" s="26" t="s">
        <v>216</v>
      </c>
      <c r="E451" s="26" t="str">
        <f>'вед.прил13'!E756</f>
        <v>57 0 01 77470</v>
      </c>
      <c r="F451" s="26" t="s">
        <v>271</v>
      </c>
      <c r="G451" s="26"/>
      <c r="H451" s="27">
        <f t="shared" si="92"/>
        <v>250</v>
      </c>
      <c r="I451" s="160">
        <f t="shared" si="92"/>
        <v>0</v>
      </c>
      <c r="J451" s="160">
        <f t="shared" si="92"/>
        <v>250</v>
      </c>
    </row>
    <row r="452" spans="2:10" ht="18.75" customHeight="1">
      <c r="B452" s="129" t="s">
        <v>260</v>
      </c>
      <c r="C452" s="28" t="s">
        <v>220</v>
      </c>
      <c r="D452" s="28" t="s">
        <v>216</v>
      </c>
      <c r="E452" s="28" t="str">
        <f>'вед.прил13'!E757</f>
        <v>57 0 01 77470</v>
      </c>
      <c r="F452" s="28" t="s">
        <v>271</v>
      </c>
      <c r="G452" s="28" t="s">
        <v>248</v>
      </c>
      <c r="H452" s="29">
        <f>'вед.прил13'!I758</f>
        <v>250</v>
      </c>
      <c r="I452" s="172">
        <f>'вед.прил13'!N758</f>
        <v>0</v>
      </c>
      <c r="J452" s="172">
        <f>'вед.прил13'!O758</f>
        <v>250</v>
      </c>
    </row>
    <row r="453" spans="2:10" ht="75">
      <c r="B453" s="127" t="str">
        <f>'вед.прил13'!A759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53" s="26" t="s">
        <v>220</v>
      </c>
      <c r="D453" s="26" t="s">
        <v>216</v>
      </c>
      <c r="E453" s="26" t="str">
        <f>'вед.прил13'!E759</f>
        <v>57 0 03 00000</v>
      </c>
      <c r="F453" s="26"/>
      <c r="G453" s="26"/>
      <c r="H453" s="27">
        <f aca="true" t="shared" si="93" ref="H453:J456">H454</f>
        <v>15091</v>
      </c>
      <c r="I453" s="160">
        <f t="shared" si="93"/>
        <v>800</v>
      </c>
      <c r="J453" s="160">
        <f t="shared" si="93"/>
        <v>15891</v>
      </c>
    </row>
    <row r="454" spans="2:10" ht="15">
      <c r="B454" s="127" t="str">
        <f>'вед.прил13'!A760</f>
        <v>Реализация основного мероприятия</v>
      </c>
      <c r="C454" s="26" t="s">
        <v>220</v>
      </c>
      <c r="D454" s="26" t="s">
        <v>216</v>
      </c>
      <c r="E454" s="26" t="str">
        <f>'вед.прил13'!E760</f>
        <v>57 0 03 77470</v>
      </c>
      <c r="F454" s="26"/>
      <c r="G454" s="26"/>
      <c r="H454" s="27">
        <f t="shared" si="93"/>
        <v>15091</v>
      </c>
      <c r="I454" s="160">
        <f t="shared" si="93"/>
        <v>800</v>
      </c>
      <c r="J454" s="160">
        <f t="shared" si="93"/>
        <v>15891</v>
      </c>
    </row>
    <row r="455" spans="2:10" ht="45">
      <c r="B455" s="127" t="s">
        <v>359</v>
      </c>
      <c r="C455" s="26" t="s">
        <v>220</v>
      </c>
      <c r="D455" s="26" t="s">
        <v>216</v>
      </c>
      <c r="E455" s="26" t="str">
        <f>'вед.прил13'!E761</f>
        <v>57 0 03 77470</v>
      </c>
      <c r="F455" s="26" t="s">
        <v>270</v>
      </c>
      <c r="G455" s="26"/>
      <c r="H455" s="27">
        <f t="shared" si="93"/>
        <v>15091</v>
      </c>
      <c r="I455" s="160">
        <f t="shared" si="93"/>
        <v>800</v>
      </c>
      <c r="J455" s="160">
        <f t="shared" si="93"/>
        <v>15891</v>
      </c>
    </row>
    <row r="456" spans="2:10" ht="45">
      <c r="B456" s="127" t="s">
        <v>345</v>
      </c>
      <c r="C456" s="26" t="s">
        <v>220</v>
      </c>
      <c r="D456" s="26" t="s">
        <v>216</v>
      </c>
      <c r="E456" s="26" t="str">
        <f>'вед.прил13'!E762</f>
        <v>57 0 03 77470</v>
      </c>
      <c r="F456" s="26" t="s">
        <v>271</v>
      </c>
      <c r="G456" s="26"/>
      <c r="H456" s="27">
        <f t="shared" si="93"/>
        <v>15091</v>
      </c>
      <c r="I456" s="160">
        <f t="shared" si="93"/>
        <v>800</v>
      </c>
      <c r="J456" s="160">
        <f t="shared" si="93"/>
        <v>15891</v>
      </c>
    </row>
    <row r="457" spans="2:10" ht="18.75" customHeight="1">
      <c r="B457" s="129" t="s">
        <v>260</v>
      </c>
      <c r="C457" s="28" t="s">
        <v>220</v>
      </c>
      <c r="D457" s="28" t="s">
        <v>216</v>
      </c>
      <c r="E457" s="28" t="str">
        <f>'вед.прил13'!E763</f>
        <v>57 0 03 77470</v>
      </c>
      <c r="F457" s="28" t="s">
        <v>271</v>
      </c>
      <c r="G457" s="28" t="s">
        <v>248</v>
      </c>
      <c r="H457" s="29">
        <f>'вед.прил13'!I763</f>
        <v>15091</v>
      </c>
      <c r="I457" s="172">
        <f>'вед.прил13'!N763</f>
        <v>800</v>
      </c>
      <c r="J457" s="172">
        <f>'вед.прил13'!O763</f>
        <v>15891</v>
      </c>
    </row>
    <row r="458" spans="2:10" ht="49.5" customHeight="1">
      <c r="B458" s="127" t="s">
        <v>568</v>
      </c>
      <c r="C458" s="26" t="s">
        <v>220</v>
      </c>
      <c r="D458" s="26" t="s">
        <v>216</v>
      </c>
      <c r="E458" s="26" t="s">
        <v>569</v>
      </c>
      <c r="F458" s="26"/>
      <c r="G458" s="26"/>
      <c r="H458" s="27">
        <f aca="true" t="shared" si="94" ref="H458:J461">H459</f>
        <v>850</v>
      </c>
      <c r="I458" s="160">
        <f t="shared" si="94"/>
        <v>150</v>
      </c>
      <c r="J458" s="160">
        <f t="shared" si="94"/>
        <v>1000</v>
      </c>
    </row>
    <row r="459" spans="2:10" ht="18.75" customHeight="1">
      <c r="B459" s="127" t="s">
        <v>326</v>
      </c>
      <c r="C459" s="26" t="s">
        <v>220</v>
      </c>
      <c r="D459" s="26" t="s">
        <v>216</v>
      </c>
      <c r="E459" s="26" t="s">
        <v>570</v>
      </c>
      <c r="F459" s="26"/>
      <c r="G459" s="26"/>
      <c r="H459" s="27">
        <f t="shared" si="94"/>
        <v>850</v>
      </c>
      <c r="I459" s="160">
        <f t="shared" si="94"/>
        <v>150</v>
      </c>
      <c r="J459" s="160">
        <f t="shared" si="94"/>
        <v>1000</v>
      </c>
    </row>
    <row r="460" spans="2:10" ht="47.25" customHeight="1">
      <c r="B460" s="127" t="s">
        <v>359</v>
      </c>
      <c r="C460" s="26" t="s">
        <v>220</v>
      </c>
      <c r="D460" s="26" t="s">
        <v>216</v>
      </c>
      <c r="E460" s="26" t="s">
        <v>570</v>
      </c>
      <c r="F460" s="26" t="s">
        <v>270</v>
      </c>
      <c r="G460" s="26"/>
      <c r="H460" s="27">
        <f t="shared" si="94"/>
        <v>850</v>
      </c>
      <c r="I460" s="160">
        <f t="shared" si="94"/>
        <v>150</v>
      </c>
      <c r="J460" s="160">
        <f t="shared" si="94"/>
        <v>1000</v>
      </c>
    </row>
    <row r="461" spans="2:10" ht="45.75" customHeight="1">
      <c r="B461" s="127" t="s">
        <v>345</v>
      </c>
      <c r="C461" s="26" t="s">
        <v>220</v>
      </c>
      <c r="D461" s="26" t="s">
        <v>216</v>
      </c>
      <c r="E461" s="26" t="s">
        <v>570</v>
      </c>
      <c r="F461" s="26" t="s">
        <v>271</v>
      </c>
      <c r="G461" s="26"/>
      <c r="H461" s="27">
        <f t="shared" si="94"/>
        <v>850</v>
      </c>
      <c r="I461" s="160">
        <f t="shared" si="94"/>
        <v>150</v>
      </c>
      <c r="J461" s="160">
        <f t="shared" si="94"/>
        <v>1000</v>
      </c>
    </row>
    <row r="462" spans="2:10" ht="18.75" customHeight="1">
      <c r="B462" s="129" t="s">
        <v>260</v>
      </c>
      <c r="C462" s="28" t="s">
        <v>220</v>
      </c>
      <c r="D462" s="28" t="s">
        <v>216</v>
      </c>
      <c r="E462" s="28" t="s">
        <v>570</v>
      </c>
      <c r="F462" s="28" t="s">
        <v>271</v>
      </c>
      <c r="G462" s="28" t="s">
        <v>248</v>
      </c>
      <c r="H462" s="29">
        <f>'вед.прил13'!I768</f>
        <v>850</v>
      </c>
      <c r="I462" s="172">
        <f>'вед.прил13'!N768</f>
        <v>150</v>
      </c>
      <c r="J462" s="172">
        <f>'вед.прил13'!O768</f>
        <v>1000</v>
      </c>
    </row>
    <row r="463" spans="2:10" ht="60">
      <c r="B463" s="127" t="s">
        <v>365</v>
      </c>
      <c r="C463" s="26" t="s">
        <v>220</v>
      </c>
      <c r="D463" s="26" t="s">
        <v>216</v>
      </c>
      <c r="E463" s="26" t="str">
        <f>'вед.прил13'!E769</f>
        <v>61 0 00 00000</v>
      </c>
      <c r="F463" s="26"/>
      <c r="G463" s="26"/>
      <c r="H463" s="27">
        <f>H464+H469</f>
        <v>17165</v>
      </c>
      <c r="I463" s="160">
        <f>I464+I469</f>
        <v>0</v>
      </c>
      <c r="J463" s="160">
        <f>J464+J469</f>
        <v>17165</v>
      </c>
    </row>
    <row r="464" spans="2:10" ht="30">
      <c r="B464" s="127" t="str">
        <f>'вед.прил13'!A770</f>
        <v>Основное мероприятие "Благоустройство общественных территорий"</v>
      </c>
      <c r="C464" s="26" t="s">
        <v>220</v>
      </c>
      <c r="D464" s="26" t="s">
        <v>216</v>
      </c>
      <c r="E464" s="26" t="str">
        <f>'вед.прил13'!E770</f>
        <v>61 0 02 00000</v>
      </c>
      <c r="F464" s="26"/>
      <c r="G464" s="26"/>
      <c r="H464" s="27">
        <f>H465</f>
        <v>447.4</v>
      </c>
      <c r="I464" s="160">
        <f>I465</f>
        <v>0</v>
      </c>
      <c r="J464" s="160">
        <f>J465</f>
        <v>447.4</v>
      </c>
    </row>
    <row r="465" spans="2:10" ht="15">
      <c r="B465" s="127" t="s">
        <v>326</v>
      </c>
      <c r="C465" s="26" t="s">
        <v>220</v>
      </c>
      <c r="D465" s="26" t="s">
        <v>216</v>
      </c>
      <c r="E465" s="26" t="str">
        <f>'вед.прил13'!E771</f>
        <v>61 0 02 77720</v>
      </c>
      <c r="F465" s="26"/>
      <c r="G465" s="26"/>
      <c r="H465" s="27">
        <f aca="true" t="shared" si="95" ref="H465:J467">H466</f>
        <v>447.4</v>
      </c>
      <c r="I465" s="160">
        <f t="shared" si="95"/>
        <v>0</v>
      </c>
      <c r="J465" s="160">
        <f t="shared" si="95"/>
        <v>447.4</v>
      </c>
    </row>
    <row r="466" spans="2:10" ht="45">
      <c r="B466" s="127" t="s">
        <v>359</v>
      </c>
      <c r="C466" s="26" t="s">
        <v>220</v>
      </c>
      <c r="D466" s="26" t="s">
        <v>216</v>
      </c>
      <c r="E466" s="26" t="str">
        <f>'вед.прил13'!E772</f>
        <v>61 0 02 77720</v>
      </c>
      <c r="F466" s="26" t="s">
        <v>270</v>
      </c>
      <c r="G466" s="26"/>
      <c r="H466" s="27">
        <f t="shared" si="95"/>
        <v>447.4</v>
      </c>
      <c r="I466" s="160">
        <f t="shared" si="95"/>
        <v>0</v>
      </c>
      <c r="J466" s="160">
        <f t="shared" si="95"/>
        <v>447.4</v>
      </c>
    </row>
    <row r="467" spans="2:10" ht="45">
      <c r="B467" s="127" t="s">
        <v>345</v>
      </c>
      <c r="C467" s="26" t="s">
        <v>220</v>
      </c>
      <c r="D467" s="26" t="s">
        <v>216</v>
      </c>
      <c r="E467" s="26" t="str">
        <f>'вед.прил13'!E773</f>
        <v>61 0 02 77720</v>
      </c>
      <c r="F467" s="26" t="s">
        <v>271</v>
      </c>
      <c r="G467" s="26"/>
      <c r="H467" s="27">
        <f t="shared" si="95"/>
        <v>447.4</v>
      </c>
      <c r="I467" s="160">
        <f t="shared" si="95"/>
        <v>0</v>
      </c>
      <c r="J467" s="160">
        <f t="shared" si="95"/>
        <v>447.4</v>
      </c>
    </row>
    <row r="468" spans="2:10" ht="18.75" customHeight="1">
      <c r="B468" s="129" t="s">
        <v>260</v>
      </c>
      <c r="C468" s="28" t="s">
        <v>220</v>
      </c>
      <c r="D468" s="28" t="s">
        <v>216</v>
      </c>
      <c r="E468" s="28" t="str">
        <f>'вед.прил13'!E774</f>
        <v>61 0 02 77720</v>
      </c>
      <c r="F468" s="28" t="s">
        <v>271</v>
      </c>
      <c r="G468" s="28" t="s">
        <v>248</v>
      </c>
      <c r="H468" s="29">
        <f>'вед.прил13'!I774</f>
        <v>447.4</v>
      </c>
      <c r="I468" s="172">
        <f>'вед.прил13'!N774</f>
        <v>0</v>
      </c>
      <c r="J468" s="172">
        <f>'вед.прил13'!O774</f>
        <v>447.4</v>
      </c>
    </row>
    <row r="469" spans="2:10" ht="90.75" customHeight="1">
      <c r="B469" s="127" t="s">
        <v>530</v>
      </c>
      <c r="C469" s="26" t="s">
        <v>220</v>
      </c>
      <c r="D469" s="26" t="s">
        <v>216</v>
      </c>
      <c r="E469" s="26" t="s">
        <v>416</v>
      </c>
      <c r="F469" s="28"/>
      <c r="G469" s="28"/>
      <c r="H469" s="27">
        <f>H470</f>
        <v>16717.6</v>
      </c>
      <c r="I469" s="160">
        <f>I470</f>
        <v>0</v>
      </c>
      <c r="J469" s="160">
        <f>J470</f>
        <v>16717.6</v>
      </c>
    </row>
    <row r="470" spans="2:10" ht="30">
      <c r="B470" s="127" t="s">
        <v>531</v>
      </c>
      <c r="C470" s="26" t="s">
        <v>220</v>
      </c>
      <c r="D470" s="26" t="s">
        <v>216</v>
      </c>
      <c r="E470" s="26" t="s">
        <v>425</v>
      </c>
      <c r="F470" s="26"/>
      <c r="G470" s="26"/>
      <c r="H470" s="27">
        <f>H471+H474</f>
        <v>16717.6</v>
      </c>
      <c r="I470" s="160">
        <f>I471+I474</f>
        <v>0</v>
      </c>
      <c r="J470" s="160">
        <f>J471+J474</f>
        <v>16717.6</v>
      </c>
    </row>
    <row r="471" spans="2:10" ht="45">
      <c r="B471" s="127" t="s">
        <v>359</v>
      </c>
      <c r="C471" s="26" t="s">
        <v>220</v>
      </c>
      <c r="D471" s="26" t="s">
        <v>216</v>
      </c>
      <c r="E471" s="26" t="s">
        <v>425</v>
      </c>
      <c r="F471" s="26" t="s">
        <v>270</v>
      </c>
      <c r="G471" s="26"/>
      <c r="H471" s="27">
        <f aca="true" t="shared" si="96" ref="H471:J472">H472</f>
        <v>460</v>
      </c>
      <c r="I471" s="160">
        <f t="shared" si="96"/>
        <v>0</v>
      </c>
      <c r="J471" s="160">
        <f t="shared" si="96"/>
        <v>460</v>
      </c>
    </row>
    <row r="472" spans="2:10" ht="45">
      <c r="B472" s="127" t="s">
        <v>345</v>
      </c>
      <c r="C472" s="26" t="s">
        <v>220</v>
      </c>
      <c r="D472" s="26" t="s">
        <v>216</v>
      </c>
      <c r="E472" s="26" t="s">
        <v>425</v>
      </c>
      <c r="F472" s="26" t="s">
        <v>271</v>
      </c>
      <c r="G472" s="26"/>
      <c r="H472" s="27">
        <f t="shared" si="96"/>
        <v>460</v>
      </c>
      <c r="I472" s="160">
        <f t="shared" si="96"/>
        <v>0</v>
      </c>
      <c r="J472" s="160">
        <f t="shared" si="96"/>
        <v>460</v>
      </c>
    </row>
    <row r="473" spans="2:10" ht="21.75" customHeight="1">
      <c r="B473" s="129" t="s">
        <v>260</v>
      </c>
      <c r="C473" s="28" t="s">
        <v>220</v>
      </c>
      <c r="D473" s="28" t="s">
        <v>216</v>
      </c>
      <c r="E473" s="28" t="s">
        <v>425</v>
      </c>
      <c r="F473" s="28" t="s">
        <v>271</v>
      </c>
      <c r="G473" s="28" t="s">
        <v>248</v>
      </c>
      <c r="H473" s="29">
        <f>'вед.прил13'!I779</f>
        <v>460</v>
      </c>
      <c r="I473" s="172">
        <f>'вед.прил13'!N779</f>
        <v>0</v>
      </c>
      <c r="J473" s="172">
        <f>'вед.прил13'!O779</f>
        <v>460</v>
      </c>
    </row>
    <row r="474" spans="2:10" ht="45">
      <c r="B474" s="127" t="s">
        <v>359</v>
      </c>
      <c r="C474" s="26" t="s">
        <v>220</v>
      </c>
      <c r="D474" s="26" t="s">
        <v>216</v>
      </c>
      <c r="E474" s="26" t="s">
        <v>425</v>
      </c>
      <c r="F474" s="26" t="s">
        <v>270</v>
      </c>
      <c r="G474" s="26"/>
      <c r="H474" s="27">
        <f aca="true" t="shared" si="97" ref="H474:J475">H475</f>
        <v>16257.6</v>
      </c>
      <c r="I474" s="160">
        <f t="shared" si="97"/>
        <v>0</v>
      </c>
      <c r="J474" s="160">
        <f t="shared" si="97"/>
        <v>16257.6</v>
      </c>
    </row>
    <row r="475" spans="2:10" ht="45">
      <c r="B475" s="127" t="s">
        <v>345</v>
      </c>
      <c r="C475" s="26" t="s">
        <v>220</v>
      </c>
      <c r="D475" s="26" t="s">
        <v>216</v>
      </c>
      <c r="E475" s="26" t="s">
        <v>425</v>
      </c>
      <c r="F475" s="26" t="s">
        <v>271</v>
      </c>
      <c r="G475" s="26"/>
      <c r="H475" s="27">
        <f t="shared" si="97"/>
        <v>16257.6</v>
      </c>
      <c r="I475" s="160">
        <f t="shared" si="97"/>
        <v>0</v>
      </c>
      <c r="J475" s="160">
        <f t="shared" si="97"/>
        <v>16257.6</v>
      </c>
    </row>
    <row r="476" spans="2:10" ht="23.25" customHeight="1">
      <c r="B476" s="129" t="s">
        <v>261</v>
      </c>
      <c r="C476" s="28" t="s">
        <v>220</v>
      </c>
      <c r="D476" s="28" t="s">
        <v>216</v>
      </c>
      <c r="E476" s="28" t="s">
        <v>425</v>
      </c>
      <c r="F476" s="28" t="s">
        <v>271</v>
      </c>
      <c r="G476" s="28" t="s">
        <v>249</v>
      </c>
      <c r="H476" s="29">
        <f>'вед.прил13'!I782</f>
        <v>16257.6</v>
      </c>
      <c r="I476" s="172">
        <f>'вед.прил13'!N782</f>
        <v>0</v>
      </c>
      <c r="J476" s="172">
        <f>'вед.прил13'!O782</f>
        <v>16257.6</v>
      </c>
    </row>
    <row r="477" spans="2:10" ht="20.25" customHeight="1">
      <c r="B477" s="121" t="s">
        <v>190</v>
      </c>
      <c r="C477" s="26" t="s">
        <v>220</v>
      </c>
      <c r="D477" s="26" t="s">
        <v>216</v>
      </c>
      <c r="E477" s="26" t="s">
        <v>400</v>
      </c>
      <c r="F477" s="26"/>
      <c r="G477" s="26"/>
      <c r="H477" s="27">
        <f>H478+H482+H490+H486</f>
        <v>1152.5</v>
      </c>
      <c r="I477" s="160">
        <f>I478+I482+I490+I486</f>
        <v>-196</v>
      </c>
      <c r="J477" s="160">
        <f>J478+J482+J490+J486</f>
        <v>956.5</v>
      </c>
    </row>
    <row r="478" spans="2:10" ht="75">
      <c r="B478" s="121" t="s">
        <v>452</v>
      </c>
      <c r="C478" s="26" t="s">
        <v>220</v>
      </c>
      <c r="D478" s="26" t="s">
        <v>216</v>
      </c>
      <c r="E478" s="26" t="s">
        <v>451</v>
      </c>
      <c r="F478" s="26"/>
      <c r="G478" s="26"/>
      <c r="H478" s="27">
        <f aca="true" t="shared" si="98" ref="H478:J480">H479</f>
        <v>0</v>
      </c>
      <c r="I478" s="160">
        <f t="shared" si="98"/>
        <v>0</v>
      </c>
      <c r="J478" s="160">
        <f t="shared" si="98"/>
        <v>0</v>
      </c>
    </row>
    <row r="479" spans="2:10" ht="45">
      <c r="B479" s="127" t="s">
        <v>359</v>
      </c>
      <c r="C479" s="26" t="s">
        <v>220</v>
      </c>
      <c r="D479" s="26" t="s">
        <v>216</v>
      </c>
      <c r="E479" s="26" t="s">
        <v>451</v>
      </c>
      <c r="F479" s="26" t="s">
        <v>270</v>
      </c>
      <c r="G479" s="26"/>
      <c r="H479" s="27">
        <f t="shared" si="98"/>
        <v>0</v>
      </c>
      <c r="I479" s="160">
        <f t="shared" si="98"/>
        <v>0</v>
      </c>
      <c r="J479" s="160">
        <f t="shared" si="98"/>
        <v>0</v>
      </c>
    </row>
    <row r="480" spans="2:10" ht="45">
      <c r="B480" s="127" t="s">
        <v>345</v>
      </c>
      <c r="C480" s="26" t="s">
        <v>220</v>
      </c>
      <c r="D480" s="26" t="s">
        <v>216</v>
      </c>
      <c r="E480" s="26" t="s">
        <v>451</v>
      </c>
      <c r="F480" s="26" t="s">
        <v>271</v>
      </c>
      <c r="G480" s="26"/>
      <c r="H480" s="27">
        <f t="shared" si="98"/>
        <v>0</v>
      </c>
      <c r="I480" s="160">
        <f t="shared" si="98"/>
        <v>0</v>
      </c>
      <c r="J480" s="160">
        <f t="shared" si="98"/>
        <v>0</v>
      </c>
    </row>
    <row r="481" spans="2:10" ht="19.5" customHeight="1">
      <c r="B481" s="126" t="s">
        <v>261</v>
      </c>
      <c r="C481" s="28" t="s">
        <v>220</v>
      </c>
      <c r="D481" s="28" t="s">
        <v>216</v>
      </c>
      <c r="E481" s="28" t="s">
        <v>451</v>
      </c>
      <c r="F481" s="28" t="s">
        <v>271</v>
      </c>
      <c r="G481" s="28" t="s">
        <v>249</v>
      </c>
      <c r="H481" s="29">
        <f>'вед.прил13'!I787</f>
        <v>0</v>
      </c>
      <c r="I481" s="172">
        <f>'вед.прил13'!N787</f>
        <v>0</v>
      </c>
      <c r="J481" s="172">
        <f>'вед.прил13'!O787</f>
        <v>0</v>
      </c>
    </row>
    <row r="482" spans="2:10" ht="60">
      <c r="B482" s="121" t="s">
        <v>322</v>
      </c>
      <c r="C482" s="26" t="s">
        <v>220</v>
      </c>
      <c r="D482" s="26" t="s">
        <v>216</v>
      </c>
      <c r="E482" s="26" t="s">
        <v>12</v>
      </c>
      <c r="F482" s="26"/>
      <c r="G482" s="26"/>
      <c r="H482" s="27">
        <f aca="true" t="shared" si="99" ref="H482:J484">H483</f>
        <v>90</v>
      </c>
      <c r="I482" s="160">
        <f t="shared" si="99"/>
        <v>0</v>
      </c>
      <c r="J482" s="160">
        <f t="shared" si="99"/>
        <v>90</v>
      </c>
    </row>
    <row r="483" spans="2:10" ht="45">
      <c r="B483" s="127" t="s">
        <v>359</v>
      </c>
      <c r="C483" s="26" t="s">
        <v>220</v>
      </c>
      <c r="D483" s="26" t="s">
        <v>216</v>
      </c>
      <c r="E483" s="26" t="s">
        <v>12</v>
      </c>
      <c r="F483" s="26" t="s">
        <v>270</v>
      </c>
      <c r="G483" s="26"/>
      <c r="H483" s="27">
        <f t="shared" si="99"/>
        <v>90</v>
      </c>
      <c r="I483" s="160">
        <f t="shared" si="99"/>
        <v>0</v>
      </c>
      <c r="J483" s="160">
        <f t="shared" si="99"/>
        <v>90</v>
      </c>
    </row>
    <row r="484" spans="2:10" ht="45">
      <c r="B484" s="127" t="s">
        <v>345</v>
      </c>
      <c r="C484" s="26" t="s">
        <v>220</v>
      </c>
      <c r="D484" s="26" t="s">
        <v>216</v>
      </c>
      <c r="E484" s="26" t="s">
        <v>12</v>
      </c>
      <c r="F484" s="26" t="s">
        <v>271</v>
      </c>
      <c r="G484" s="26"/>
      <c r="H484" s="27">
        <f t="shared" si="99"/>
        <v>90</v>
      </c>
      <c r="I484" s="160">
        <f t="shared" si="99"/>
        <v>0</v>
      </c>
      <c r="J484" s="160">
        <f t="shared" si="99"/>
        <v>90</v>
      </c>
    </row>
    <row r="485" spans="2:10" ht="16.5" customHeight="1">
      <c r="B485" s="129" t="s">
        <v>260</v>
      </c>
      <c r="C485" s="28" t="s">
        <v>220</v>
      </c>
      <c r="D485" s="28" t="s">
        <v>216</v>
      </c>
      <c r="E485" s="28" t="s">
        <v>12</v>
      </c>
      <c r="F485" s="28" t="s">
        <v>271</v>
      </c>
      <c r="G485" s="28" t="s">
        <v>248</v>
      </c>
      <c r="H485" s="29">
        <f>'вед.прил13'!I791</f>
        <v>90</v>
      </c>
      <c r="I485" s="172">
        <f>'вед.прил13'!N791</f>
        <v>0</v>
      </c>
      <c r="J485" s="172">
        <f>'вед.прил13'!O791</f>
        <v>90</v>
      </c>
    </row>
    <row r="486" spans="2:10" ht="48" customHeight="1">
      <c r="B486" s="127" t="s">
        <v>302</v>
      </c>
      <c r="C486" s="26" t="s">
        <v>220</v>
      </c>
      <c r="D486" s="26" t="s">
        <v>216</v>
      </c>
      <c r="E486" s="26" t="s">
        <v>13</v>
      </c>
      <c r="F486" s="26"/>
      <c r="G486" s="26"/>
      <c r="H486" s="27">
        <f aca="true" t="shared" si="100" ref="H486:J488">H487</f>
        <v>853.2</v>
      </c>
      <c r="I486" s="160">
        <f t="shared" si="100"/>
        <v>-196</v>
      </c>
      <c r="J486" s="160">
        <f t="shared" si="100"/>
        <v>657.2</v>
      </c>
    </row>
    <row r="487" spans="2:10" ht="45.75" customHeight="1">
      <c r="B487" s="127" t="s">
        <v>359</v>
      </c>
      <c r="C487" s="26" t="s">
        <v>220</v>
      </c>
      <c r="D487" s="26" t="s">
        <v>216</v>
      </c>
      <c r="E487" s="26" t="s">
        <v>13</v>
      </c>
      <c r="F487" s="26" t="s">
        <v>270</v>
      </c>
      <c r="G487" s="26"/>
      <c r="H487" s="27">
        <f t="shared" si="100"/>
        <v>853.2</v>
      </c>
      <c r="I487" s="160">
        <f t="shared" si="100"/>
        <v>-196</v>
      </c>
      <c r="J487" s="160">
        <f t="shared" si="100"/>
        <v>657.2</v>
      </c>
    </row>
    <row r="488" spans="2:10" ht="45.75" customHeight="1">
      <c r="B488" s="127" t="s">
        <v>345</v>
      </c>
      <c r="C488" s="26" t="s">
        <v>220</v>
      </c>
      <c r="D488" s="26" t="s">
        <v>216</v>
      </c>
      <c r="E488" s="26" t="s">
        <v>13</v>
      </c>
      <c r="F488" s="26" t="s">
        <v>271</v>
      </c>
      <c r="G488" s="26"/>
      <c r="H488" s="27">
        <f t="shared" si="100"/>
        <v>853.2</v>
      </c>
      <c r="I488" s="160">
        <f t="shared" si="100"/>
        <v>-196</v>
      </c>
      <c r="J488" s="160">
        <f t="shared" si="100"/>
        <v>657.2</v>
      </c>
    </row>
    <row r="489" spans="2:10" ht="16.5" customHeight="1">
      <c r="B489" s="129" t="s">
        <v>260</v>
      </c>
      <c r="C489" s="28" t="s">
        <v>220</v>
      </c>
      <c r="D489" s="28" t="s">
        <v>216</v>
      </c>
      <c r="E489" s="28" t="s">
        <v>13</v>
      </c>
      <c r="F489" s="28" t="s">
        <v>271</v>
      </c>
      <c r="G489" s="28" t="s">
        <v>248</v>
      </c>
      <c r="H489" s="29">
        <f>'вед.прил13'!I795</f>
        <v>853.2</v>
      </c>
      <c r="I489" s="172">
        <f>'вед.прил13'!N795</f>
        <v>-196</v>
      </c>
      <c r="J489" s="172">
        <f>'вед.прил13'!O795</f>
        <v>657.2</v>
      </c>
    </row>
    <row r="490" spans="2:10" ht="105.75" customHeight="1">
      <c r="B490" s="121" t="s">
        <v>553</v>
      </c>
      <c r="C490" s="26" t="s">
        <v>220</v>
      </c>
      <c r="D490" s="26" t="s">
        <v>216</v>
      </c>
      <c r="E490" s="26" t="s">
        <v>552</v>
      </c>
      <c r="F490" s="26"/>
      <c r="G490" s="26"/>
      <c r="H490" s="27">
        <f aca="true" t="shared" si="101" ref="H490:J492">H491</f>
        <v>209.3</v>
      </c>
      <c r="I490" s="160">
        <f t="shared" si="101"/>
        <v>0</v>
      </c>
      <c r="J490" s="160">
        <f t="shared" si="101"/>
        <v>209.3</v>
      </c>
    </row>
    <row r="491" spans="2:10" ht="45" customHeight="1">
      <c r="B491" s="127" t="s">
        <v>359</v>
      </c>
      <c r="C491" s="26" t="s">
        <v>220</v>
      </c>
      <c r="D491" s="26" t="s">
        <v>216</v>
      </c>
      <c r="E491" s="26" t="s">
        <v>552</v>
      </c>
      <c r="F491" s="26" t="s">
        <v>270</v>
      </c>
      <c r="G491" s="26"/>
      <c r="H491" s="27">
        <f t="shared" si="101"/>
        <v>209.3</v>
      </c>
      <c r="I491" s="160">
        <f t="shared" si="101"/>
        <v>0</v>
      </c>
      <c r="J491" s="160">
        <f t="shared" si="101"/>
        <v>209.3</v>
      </c>
    </row>
    <row r="492" spans="2:10" ht="48.75" customHeight="1">
      <c r="B492" s="127" t="s">
        <v>345</v>
      </c>
      <c r="C492" s="26" t="s">
        <v>220</v>
      </c>
      <c r="D492" s="26" t="s">
        <v>216</v>
      </c>
      <c r="E492" s="26" t="s">
        <v>552</v>
      </c>
      <c r="F492" s="26" t="s">
        <v>271</v>
      </c>
      <c r="G492" s="26"/>
      <c r="H492" s="27">
        <f t="shared" si="101"/>
        <v>209.3</v>
      </c>
      <c r="I492" s="160">
        <f t="shared" si="101"/>
        <v>0</v>
      </c>
      <c r="J492" s="160">
        <f t="shared" si="101"/>
        <v>209.3</v>
      </c>
    </row>
    <row r="493" spans="2:10" ht="16.5" customHeight="1">
      <c r="B493" s="129" t="s">
        <v>260</v>
      </c>
      <c r="C493" s="28" t="s">
        <v>220</v>
      </c>
      <c r="D493" s="28" t="s">
        <v>216</v>
      </c>
      <c r="E493" s="28" t="s">
        <v>552</v>
      </c>
      <c r="F493" s="28" t="s">
        <v>271</v>
      </c>
      <c r="G493" s="28" t="s">
        <v>248</v>
      </c>
      <c r="H493" s="29">
        <f>'вед.прил13'!I799</f>
        <v>209.3</v>
      </c>
      <c r="I493" s="172">
        <f>'вед.прил13'!N799</f>
        <v>0</v>
      </c>
      <c r="J493" s="172">
        <f>'вед.прил13'!O799</f>
        <v>209.3</v>
      </c>
    </row>
    <row r="494" spans="2:10" ht="28.5">
      <c r="B494" s="60" t="s">
        <v>323</v>
      </c>
      <c r="C494" s="47" t="s">
        <v>220</v>
      </c>
      <c r="D494" s="47" t="s">
        <v>220</v>
      </c>
      <c r="E494" s="92"/>
      <c r="F494" s="47"/>
      <c r="G494" s="47"/>
      <c r="H494" s="101">
        <f>H501+H495</f>
        <v>76148.6</v>
      </c>
      <c r="I494" s="171">
        <f>I501+I495</f>
        <v>621.9</v>
      </c>
      <c r="J494" s="171">
        <f>J501+J495</f>
        <v>76770.5</v>
      </c>
    </row>
    <row r="495" spans="2:10" ht="60">
      <c r="B495" s="127" t="s">
        <v>365</v>
      </c>
      <c r="C495" s="26" t="s">
        <v>220</v>
      </c>
      <c r="D495" s="26" t="s">
        <v>220</v>
      </c>
      <c r="E495" s="26" t="s">
        <v>158</v>
      </c>
      <c r="F495" s="47"/>
      <c r="G495" s="47"/>
      <c r="H495" s="27">
        <f aca="true" t="shared" si="102" ref="H495:J499">H496</f>
        <v>70000</v>
      </c>
      <c r="I495" s="160">
        <f t="shared" si="102"/>
        <v>0</v>
      </c>
      <c r="J495" s="160">
        <f t="shared" si="102"/>
        <v>70000</v>
      </c>
    </row>
    <row r="496" spans="2:10" ht="94.5" customHeight="1">
      <c r="B496" s="127" t="s">
        <v>530</v>
      </c>
      <c r="C496" s="26" t="s">
        <v>220</v>
      </c>
      <c r="D496" s="26" t="s">
        <v>220</v>
      </c>
      <c r="E496" s="26" t="s">
        <v>416</v>
      </c>
      <c r="F496" s="47"/>
      <c r="G496" s="47"/>
      <c r="H496" s="27">
        <f t="shared" si="102"/>
        <v>70000</v>
      </c>
      <c r="I496" s="160">
        <f t="shared" si="102"/>
        <v>0</v>
      </c>
      <c r="J496" s="160">
        <f t="shared" si="102"/>
        <v>70000</v>
      </c>
    </row>
    <row r="497" spans="2:10" ht="75">
      <c r="B497" s="127" t="s">
        <v>529</v>
      </c>
      <c r="C497" s="26" t="s">
        <v>220</v>
      </c>
      <c r="D497" s="26" t="s">
        <v>220</v>
      </c>
      <c r="E497" s="26" t="s">
        <v>528</v>
      </c>
      <c r="F497" s="47"/>
      <c r="G497" s="47"/>
      <c r="H497" s="27">
        <f t="shared" si="102"/>
        <v>70000</v>
      </c>
      <c r="I497" s="160">
        <f t="shared" si="102"/>
        <v>0</v>
      </c>
      <c r="J497" s="160">
        <f t="shared" si="102"/>
        <v>70000</v>
      </c>
    </row>
    <row r="498" spans="2:10" ht="45">
      <c r="B498" s="127" t="s">
        <v>359</v>
      </c>
      <c r="C498" s="26" t="s">
        <v>220</v>
      </c>
      <c r="D498" s="26" t="s">
        <v>220</v>
      </c>
      <c r="E498" s="26" t="s">
        <v>528</v>
      </c>
      <c r="F498" s="26" t="s">
        <v>270</v>
      </c>
      <c r="G498" s="47"/>
      <c r="H498" s="27">
        <f t="shared" si="102"/>
        <v>70000</v>
      </c>
      <c r="I498" s="160">
        <f t="shared" si="102"/>
        <v>0</v>
      </c>
      <c r="J498" s="160">
        <f t="shared" si="102"/>
        <v>70000</v>
      </c>
    </row>
    <row r="499" spans="2:10" ht="45">
      <c r="B499" s="127" t="s">
        <v>345</v>
      </c>
      <c r="C499" s="26" t="s">
        <v>220</v>
      </c>
      <c r="D499" s="26" t="s">
        <v>220</v>
      </c>
      <c r="E499" s="26" t="s">
        <v>528</v>
      </c>
      <c r="F499" s="26" t="s">
        <v>271</v>
      </c>
      <c r="G499" s="47"/>
      <c r="H499" s="27">
        <f t="shared" si="102"/>
        <v>70000</v>
      </c>
      <c r="I499" s="160">
        <f t="shared" si="102"/>
        <v>0</v>
      </c>
      <c r="J499" s="160">
        <f t="shared" si="102"/>
        <v>70000</v>
      </c>
    </row>
    <row r="500" spans="2:10" ht="22.5" customHeight="1">
      <c r="B500" s="129" t="s">
        <v>261</v>
      </c>
      <c r="C500" s="28" t="s">
        <v>220</v>
      </c>
      <c r="D500" s="28" t="s">
        <v>220</v>
      </c>
      <c r="E500" s="28" t="s">
        <v>528</v>
      </c>
      <c r="F500" s="28" t="s">
        <v>271</v>
      </c>
      <c r="G500" s="28" t="s">
        <v>249</v>
      </c>
      <c r="H500" s="29">
        <f>'вед.прил13'!I806</f>
        <v>70000</v>
      </c>
      <c r="I500" s="164">
        <f>'вед.прил13'!N806</f>
        <v>0</v>
      </c>
      <c r="J500" s="164">
        <f>'вед.прил13'!O806</f>
        <v>70000</v>
      </c>
    </row>
    <row r="501" spans="2:10" ht="18.75" customHeight="1">
      <c r="B501" s="121" t="s">
        <v>190</v>
      </c>
      <c r="C501" s="26" t="s">
        <v>220</v>
      </c>
      <c r="D501" s="26" t="s">
        <v>220</v>
      </c>
      <c r="E501" s="90" t="s">
        <v>400</v>
      </c>
      <c r="F501" s="26"/>
      <c r="G501" s="26"/>
      <c r="H501" s="27">
        <f>H506+H502</f>
        <v>6148.6</v>
      </c>
      <c r="I501" s="160">
        <f>I506+I502</f>
        <v>621.9</v>
      </c>
      <c r="J501" s="160">
        <f>J506+J502</f>
        <v>6770.500000000001</v>
      </c>
    </row>
    <row r="502" spans="2:10" ht="136.5" customHeight="1">
      <c r="B502" s="131" t="s">
        <v>575</v>
      </c>
      <c r="C502" s="26" t="s">
        <v>220</v>
      </c>
      <c r="D502" s="26" t="s">
        <v>220</v>
      </c>
      <c r="E502" s="167" t="s">
        <v>576</v>
      </c>
      <c r="F502" s="26"/>
      <c r="G502" s="26"/>
      <c r="H502" s="27">
        <f aca="true" t="shared" si="103" ref="H502:J504">H503</f>
        <v>0</v>
      </c>
      <c r="I502" s="160">
        <f t="shared" si="103"/>
        <v>79.8</v>
      </c>
      <c r="J502" s="160">
        <f t="shared" si="103"/>
        <v>79.8</v>
      </c>
    </row>
    <row r="503" spans="2:10" ht="95.25" customHeight="1">
      <c r="B503" s="121" t="s">
        <v>344</v>
      </c>
      <c r="C503" s="26" t="s">
        <v>220</v>
      </c>
      <c r="D503" s="26" t="s">
        <v>220</v>
      </c>
      <c r="E503" s="167" t="s">
        <v>576</v>
      </c>
      <c r="F503" s="26" t="s">
        <v>268</v>
      </c>
      <c r="G503" s="26"/>
      <c r="H503" s="27">
        <f t="shared" si="103"/>
        <v>0</v>
      </c>
      <c r="I503" s="160">
        <f t="shared" si="103"/>
        <v>79.8</v>
      </c>
      <c r="J503" s="160">
        <f t="shared" si="103"/>
        <v>79.8</v>
      </c>
    </row>
    <row r="504" spans="2:10" ht="33.75" customHeight="1">
      <c r="B504" s="121" t="s">
        <v>343</v>
      </c>
      <c r="C504" s="26" t="s">
        <v>220</v>
      </c>
      <c r="D504" s="26" t="s">
        <v>220</v>
      </c>
      <c r="E504" s="167" t="s">
        <v>576</v>
      </c>
      <c r="F504" s="26" t="s">
        <v>269</v>
      </c>
      <c r="G504" s="26"/>
      <c r="H504" s="27">
        <f t="shared" si="103"/>
        <v>0</v>
      </c>
      <c r="I504" s="160">
        <f t="shared" si="103"/>
        <v>79.8</v>
      </c>
      <c r="J504" s="160">
        <f t="shared" si="103"/>
        <v>79.8</v>
      </c>
    </row>
    <row r="505" spans="2:10" ht="18.75" customHeight="1">
      <c r="B505" s="126" t="s">
        <v>261</v>
      </c>
      <c r="C505" s="28" t="s">
        <v>220</v>
      </c>
      <c r="D505" s="28" t="s">
        <v>220</v>
      </c>
      <c r="E505" s="56" t="s">
        <v>576</v>
      </c>
      <c r="F505" s="28" t="s">
        <v>269</v>
      </c>
      <c r="G505" s="28" t="s">
        <v>249</v>
      </c>
      <c r="H505" s="29">
        <f>'вед.прил13'!I811</f>
        <v>0</v>
      </c>
      <c r="I505" s="164">
        <f>'вед.прил13'!N811</f>
        <v>79.8</v>
      </c>
      <c r="J505" s="164">
        <f>'вед.прил13'!O811</f>
        <v>79.8</v>
      </c>
    </row>
    <row r="506" spans="2:10" ht="30">
      <c r="B506" s="127" t="s">
        <v>267</v>
      </c>
      <c r="C506" s="26" t="s">
        <v>220</v>
      </c>
      <c r="D506" s="26" t="s">
        <v>220</v>
      </c>
      <c r="E506" s="90" t="s">
        <v>399</v>
      </c>
      <c r="F506" s="26"/>
      <c r="G506" s="26"/>
      <c r="H506" s="27">
        <f>H507+H510+H513</f>
        <v>6148.6</v>
      </c>
      <c r="I506" s="160">
        <f>I507+I510+I513</f>
        <v>542.1</v>
      </c>
      <c r="J506" s="160">
        <f>J507+J510+J513</f>
        <v>6690.700000000001</v>
      </c>
    </row>
    <row r="507" spans="2:10" ht="90">
      <c r="B507" s="121" t="s">
        <v>344</v>
      </c>
      <c r="C507" s="26" t="s">
        <v>220</v>
      </c>
      <c r="D507" s="26" t="s">
        <v>220</v>
      </c>
      <c r="E507" s="90" t="s">
        <v>399</v>
      </c>
      <c r="F507" s="26" t="s">
        <v>268</v>
      </c>
      <c r="G507" s="26"/>
      <c r="H507" s="27">
        <f aca="true" t="shared" si="104" ref="H507:J508">H508</f>
        <v>5911.1</v>
      </c>
      <c r="I507" s="160">
        <f t="shared" si="104"/>
        <v>460.6</v>
      </c>
      <c r="J507" s="160">
        <f t="shared" si="104"/>
        <v>6371.700000000001</v>
      </c>
    </row>
    <row r="508" spans="2:10" ht="30">
      <c r="B508" s="121" t="s">
        <v>343</v>
      </c>
      <c r="C508" s="26" t="s">
        <v>220</v>
      </c>
      <c r="D508" s="26" t="s">
        <v>220</v>
      </c>
      <c r="E508" s="90" t="s">
        <v>399</v>
      </c>
      <c r="F508" s="26" t="s">
        <v>269</v>
      </c>
      <c r="G508" s="26"/>
      <c r="H508" s="27">
        <f t="shared" si="104"/>
        <v>5911.1</v>
      </c>
      <c r="I508" s="160">
        <f t="shared" si="104"/>
        <v>460.6</v>
      </c>
      <c r="J508" s="160">
        <f t="shared" si="104"/>
        <v>6371.700000000001</v>
      </c>
    </row>
    <row r="509" spans="2:10" ht="17.25" customHeight="1">
      <c r="B509" s="126" t="s">
        <v>260</v>
      </c>
      <c r="C509" s="26" t="s">
        <v>220</v>
      </c>
      <c r="D509" s="26" t="s">
        <v>220</v>
      </c>
      <c r="E509" s="91" t="s">
        <v>399</v>
      </c>
      <c r="F509" s="28" t="s">
        <v>269</v>
      </c>
      <c r="G509" s="28" t="s">
        <v>248</v>
      </c>
      <c r="H509" s="29">
        <f>'вед.прил13'!I815</f>
        <v>5911.1</v>
      </c>
      <c r="I509" s="172">
        <f>'вед.прил13'!N815</f>
        <v>460.6</v>
      </c>
      <c r="J509" s="172">
        <f>'вед.прил13'!O815</f>
        <v>6371.700000000001</v>
      </c>
    </row>
    <row r="510" spans="2:10" ht="45">
      <c r="B510" s="127" t="s">
        <v>359</v>
      </c>
      <c r="C510" s="26" t="s">
        <v>220</v>
      </c>
      <c r="D510" s="26" t="s">
        <v>220</v>
      </c>
      <c r="E510" s="90" t="s">
        <v>399</v>
      </c>
      <c r="F510" s="26" t="s">
        <v>270</v>
      </c>
      <c r="G510" s="26"/>
      <c r="H510" s="27">
        <f aca="true" t="shared" si="105" ref="H510:J511">H511</f>
        <v>214.5</v>
      </c>
      <c r="I510" s="160">
        <f t="shared" si="105"/>
        <v>81.5</v>
      </c>
      <c r="J510" s="160">
        <f t="shared" si="105"/>
        <v>296</v>
      </c>
    </row>
    <row r="511" spans="2:10" ht="45">
      <c r="B511" s="127" t="s">
        <v>345</v>
      </c>
      <c r="C511" s="26" t="s">
        <v>220</v>
      </c>
      <c r="D511" s="26" t="s">
        <v>220</v>
      </c>
      <c r="E511" s="90" t="s">
        <v>399</v>
      </c>
      <c r="F511" s="26" t="s">
        <v>271</v>
      </c>
      <c r="G511" s="26"/>
      <c r="H511" s="27">
        <f t="shared" si="105"/>
        <v>214.5</v>
      </c>
      <c r="I511" s="160">
        <f t="shared" si="105"/>
        <v>81.5</v>
      </c>
      <c r="J511" s="160">
        <f t="shared" si="105"/>
        <v>296</v>
      </c>
    </row>
    <row r="512" spans="2:10" ht="20.25" customHeight="1">
      <c r="B512" s="126" t="s">
        <v>260</v>
      </c>
      <c r="C512" s="26" t="s">
        <v>220</v>
      </c>
      <c r="D512" s="26" t="s">
        <v>220</v>
      </c>
      <c r="E512" s="91" t="s">
        <v>399</v>
      </c>
      <c r="F512" s="28" t="s">
        <v>271</v>
      </c>
      <c r="G512" s="28" t="s">
        <v>248</v>
      </c>
      <c r="H512" s="29">
        <f>'вед.прил13'!I818</f>
        <v>214.5</v>
      </c>
      <c r="I512" s="172">
        <f>'вед.прил13'!N818</f>
        <v>81.5</v>
      </c>
      <c r="J512" s="172">
        <f>'вед.прил13'!O818</f>
        <v>296</v>
      </c>
    </row>
    <row r="513" spans="2:10" ht="28.5" customHeight="1">
      <c r="B513" s="127" t="s">
        <v>283</v>
      </c>
      <c r="C513" s="26" t="s">
        <v>220</v>
      </c>
      <c r="D513" s="26" t="s">
        <v>220</v>
      </c>
      <c r="E513" s="26" t="s">
        <v>399</v>
      </c>
      <c r="F513" s="26" t="s">
        <v>282</v>
      </c>
      <c r="G513" s="26"/>
      <c r="H513" s="27">
        <f aca="true" t="shared" si="106" ref="H513:J514">H514</f>
        <v>23</v>
      </c>
      <c r="I513" s="160">
        <f t="shared" si="106"/>
        <v>0</v>
      </c>
      <c r="J513" s="160">
        <f t="shared" si="106"/>
        <v>23</v>
      </c>
    </row>
    <row r="514" spans="2:10" ht="44.25" customHeight="1">
      <c r="B514" s="127" t="s">
        <v>296</v>
      </c>
      <c r="C514" s="26" t="s">
        <v>220</v>
      </c>
      <c r="D514" s="26" t="s">
        <v>220</v>
      </c>
      <c r="E514" s="26" t="s">
        <v>399</v>
      </c>
      <c r="F514" s="26" t="s">
        <v>286</v>
      </c>
      <c r="G514" s="26"/>
      <c r="H514" s="27">
        <f t="shared" si="106"/>
        <v>23</v>
      </c>
      <c r="I514" s="160">
        <f t="shared" si="106"/>
        <v>0</v>
      </c>
      <c r="J514" s="160">
        <f t="shared" si="106"/>
        <v>23</v>
      </c>
    </row>
    <row r="515" spans="2:10" ht="20.25" customHeight="1">
      <c r="B515" s="126" t="s">
        <v>260</v>
      </c>
      <c r="C515" s="28" t="s">
        <v>220</v>
      </c>
      <c r="D515" s="28" t="s">
        <v>220</v>
      </c>
      <c r="E515" s="28" t="s">
        <v>399</v>
      </c>
      <c r="F515" s="28" t="s">
        <v>286</v>
      </c>
      <c r="G515" s="28" t="s">
        <v>248</v>
      </c>
      <c r="H515" s="29">
        <f>'вед.прил13'!I821</f>
        <v>23</v>
      </c>
      <c r="I515" s="172">
        <f>'вед.прил13'!N821</f>
        <v>0</v>
      </c>
      <c r="J515" s="172">
        <f>'вед.прил13'!O821</f>
        <v>23</v>
      </c>
    </row>
    <row r="516" spans="2:10" ht="16.5" customHeight="1">
      <c r="B516" s="120" t="s">
        <v>207</v>
      </c>
      <c r="C516" s="47" t="s">
        <v>222</v>
      </c>
      <c r="D516" s="47"/>
      <c r="E516" s="47"/>
      <c r="F516" s="47"/>
      <c r="G516" s="47"/>
      <c r="H516" s="61">
        <f>H519+H551+H638+H684+H711</f>
        <v>622162.3</v>
      </c>
      <c r="I516" s="173">
        <f>I519+I551+I638+I684+I711</f>
        <v>32949.8</v>
      </c>
      <c r="J516" s="173">
        <f>J519+J551+J638+J684+J711</f>
        <v>655112.1</v>
      </c>
    </row>
    <row r="517" spans="2:10" ht="15.75" customHeight="1">
      <c r="B517" s="120" t="s">
        <v>260</v>
      </c>
      <c r="C517" s="47" t="s">
        <v>222</v>
      </c>
      <c r="D517" s="47"/>
      <c r="E517" s="47"/>
      <c r="F517" s="47"/>
      <c r="G517" s="47" t="s">
        <v>248</v>
      </c>
      <c r="H517" s="61">
        <f>H530+H562+H567+H576+H581+H599+H616+H652+H667+H674+H691+H698+H704+H710+H718+H721+H730+H735+H738+H744+H753+H756+H759+H763+H766+H769+H590+H536+H657+H541+H629+H550+H683+H605+H586+H645+H610+H724+H773</f>
        <v>242962.6000000001</v>
      </c>
      <c r="I517" s="173">
        <f>I530+I562+I567+I576+I581+I599+I616+I652+I667+I674+I691+I698+I704+I710+I718+I721+I730+I735+I738+I744+I753+I756+I759+I763+I766+I769+I590+I536+I657+I541+I629+I550+I683+I605+I586+I645+I610+I724+I773</f>
        <v>4482.2</v>
      </c>
      <c r="J517" s="173">
        <f>J530+J562+J567+J576+J581+J599+J616+J652+J667+J674+J691+J698+J704+J710+J718+J721+J730+J735+J738+J744+J753+J756+J759+J763+J766+J769+J590+J536+J657+J541+J629+J550+J683+J605+J586+J645+J610+J724+J773</f>
        <v>247444.80000000008</v>
      </c>
    </row>
    <row r="518" spans="2:10" ht="18" customHeight="1">
      <c r="B518" s="120" t="s">
        <v>261</v>
      </c>
      <c r="C518" s="47" t="s">
        <v>222</v>
      </c>
      <c r="D518" s="47"/>
      <c r="E518" s="47"/>
      <c r="F518" s="47"/>
      <c r="G518" s="47" t="s">
        <v>249</v>
      </c>
      <c r="H518" s="61">
        <f>H526+H558+H572+H621+H633+H593+H660+H637+H546+H625+H679+H749</f>
        <v>379199.7</v>
      </c>
      <c r="I518" s="173">
        <f>I526+I558+I572+I621+I633+I593+I660+I637+I546+I625+I679+I749</f>
        <v>28467.600000000002</v>
      </c>
      <c r="J518" s="173">
        <f>J526+J558+J572+J621+J633+J593+J660+J637+J546+J625+J679+J749</f>
        <v>407667.30000000005</v>
      </c>
    </row>
    <row r="519" spans="2:10" ht="17.25" customHeight="1">
      <c r="B519" s="60" t="s">
        <v>208</v>
      </c>
      <c r="C519" s="47" t="s">
        <v>222</v>
      </c>
      <c r="D519" s="47" t="s">
        <v>215</v>
      </c>
      <c r="E519" s="47"/>
      <c r="F519" s="47"/>
      <c r="G519" s="47"/>
      <c r="H519" s="101">
        <f>H520+H542</f>
        <v>247096.19999999998</v>
      </c>
      <c r="I519" s="171">
        <f>I520+I542</f>
        <v>17639.600000000002</v>
      </c>
      <c r="J519" s="171">
        <f>J520+J542</f>
        <v>264735.8</v>
      </c>
    </row>
    <row r="520" spans="2:10" ht="45">
      <c r="B520" s="121" t="str">
        <f>'вед.прил13'!A74</f>
        <v>Муниципальная программа "Образование в городе Ливны Орловской области на 2020-2025 годы"</v>
      </c>
      <c r="C520" s="26" t="s">
        <v>222</v>
      </c>
      <c r="D520" s="26" t="s">
        <v>215</v>
      </c>
      <c r="E520" s="26" t="s">
        <v>376</v>
      </c>
      <c r="F520" s="26"/>
      <c r="G520" s="26"/>
      <c r="H520" s="27">
        <f>H521+H531</f>
        <v>245763.19999999998</v>
      </c>
      <c r="I520" s="160">
        <f>I521+I531</f>
        <v>17639.600000000002</v>
      </c>
      <c r="J520" s="160">
        <f>J521+J531</f>
        <v>263402.8</v>
      </c>
    </row>
    <row r="521" spans="2:10" ht="60">
      <c r="B521" s="121" t="str">
        <f>'вед.прил13'!A75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1" s="26" t="s">
        <v>222</v>
      </c>
      <c r="D521" s="26" t="s">
        <v>215</v>
      </c>
      <c r="E521" s="26" t="s">
        <v>378</v>
      </c>
      <c r="F521" s="26"/>
      <c r="G521" s="26"/>
      <c r="H521" s="27">
        <f>H522</f>
        <v>244196.9</v>
      </c>
      <c r="I521" s="160">
        <f>I522</f>
        <v>17588.4</v>
      </c>
      <c r="J521" s="160">
        <f>J522</f>
        <v>261785.3</v>
      </c>
    </row>
    <row r="522" spans="2:10" ht="75">
      <c r="B522" s="121" t="str">
        <f>'вед.прил13'!A76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22" s="26" t="s">
        <v>222</v>
      </c>
      <c r="D522" s="26" t="s">
        <v>215</v>
      </c>
      <c r="E522" s="26" t="s">
        <v>377</v>
      </c>
      <c r="F522" s="26"/>
      <c r="G522" s="26"/>
      <c r="H522" s="27">
        <f>H523+H527</f>
        <v>244196.9</v>
      </c>
      <c r="I522" s="160">
        <f>I523+I527</f>
        <v>17588.4</v>
      </c>
      <c r="J522" s="160">
        <f>J523+J527</f>
        <v>261785.3</v>
      </c>
    </row>
    <row r="523" spans="2:10" ht="195.75" customHeight="1">
      <c r="B523" s="121" t="str">
        <f>'вед.прил13'!A77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23" s="26" t="s">
        <v>222</v>
      </c>
      <c r="D523" s="26" t="s">
        <v>215</v>
      </c>
      <c r="E523" s="26" t="s">
        <v>381</v>
      </c>
      <c r="F523" s="26"/>
      <c r="G523" s="26"/>
      <c r="H523" s="27">
        <f aca="true" t="shared" si="107" ref="H523:J525">H524</f>
        <v>152257.3</v>
      </c>
      <c r="I523" s="160">
        <f t="shared" si="107"/>
        <v>16100.1</v>
      </c>
      <c r="J523" s="160">
        <f t="shared" si="107"/>
        <v>168357.4</v>
      </c>
    </row>
    <row r="524" spans="2:10" ht="45">
      <c r="B524" s="121" t="str">
        <f>'вед.прил13'!A78</f>
        <v>Предоставление субсидий бюджетным, автономным учреждениям и иным некоммерческим организациям</v>
      </c>
      <c r="C524" s="26" t="s">
        <v>222</v>
      </c>
      <c r="D524" s="26" t="s">
        <v>215</v>
      </c>
      <c r="E524" s="26" t="s">
        <v>381</v>
      </c>
      <c r="F524" s="26" t="s">
        <v>272</v>
      </c>
      <c r="G524" s="26"/>
      <c r="H524" s="27">
        <f t="shared" si="107"/>
        <v>152257.3</v>
      </c>
      <c r="I524" s="160">
        <f t="shared" si="107"/>
        <v>16100.1</v>
      </c>
      <c r="J524" s="160">
        <f t="shared" si="107"/>
        <v>168357.4</v>
      </c>
    </row>
    <row r="525" spans="2:10" ht="15">
      <c r="B525" s="121" t="str">
        <f>'вед.прил13'!A79</f>
        <v>Субсидии бюджетным учреждениям</v>
      </c>
      <c r="C525" s="26" t="s">
        <v>222</v>
      </c>
      <c r="D525" s="26" t="s">
        <v>215</v>
      </c>
      <c r="E525" s="26" t="s">
        <v>381</v>
      </c>
      <c r="F525" s="26" t="s">
        <v>274</v>
      </c>
      <c r="G525" s="26"/>
      <c r="H525" s="27">
        <f t="shared" si="107"/>
        <v>152257.3</v>
      </c>
      <c r="I525" s="160">
        <f t="shared" si="107"/>
        <v>16100.1</v>
      </c>
      <c r="J525" s="160">
        <f t="shared" si="107"/>
        <v>168357.4</v>
      </c>
    </row>
    <row r="526" spans="2:10" ht="20.25" customHeight="1">
      <c r="B526" s="129" t="str">
        <f>'вед.прил13'!A80</f>
        <v>Областные средства</v>
      </c>
      <c r="C526" s="28" t="s">
        <v>222</v>
      </c>
      <c r="D526" s="28" t="s">
        <v>215</v>
      </c>
      <c r="E526" s="28" t="s">
        <v>381</v>
      </c>
      <c r="F526" s="28" t="s">
        <v>274</v>
      </c>
      <c r="G526" s="28" t="s">
        <v>249</v>
      </c>
      <c r="H526" s="29">
        <f>'вед.прил13'!I80</f>
        <v>152257.3</v>
      </c>
      <c r="I526" s="172">
        <f>'вед.прил13'!N80</f>
        <v>16100.1</v>
      </c>
      <c r="J526" s="172">
        <f>'вед.прил13'!O80</f>
        <v>168357.4</v>
      </c>
    </row>
    <row r="527" spans="2:10" ht="18" customHeight="1">
      <c r="B527" s="121" t="str">
        <f>'вед.прил13'!A81</f>
        <v>Реализация основного мероприятия</v>
      </c>
      <c r="C527" s="26" t="s">
        <v>222</v>
      </c>
      <c r="D527" s="26" t="s">
        <v>215</v>
      </c>
      <c r="E527" s="26" t="s">
        <v>382</v>
      </c>
      <c r="F527" s="26"/>
      <c r="G527" s="26"/>
      <c r="H527" s="27">
        <f aca="true" t="shared" si="108" ref="H527:J529">H528</f>
        <v>91939.6</v>
      </c>
      <c r="I527" s="160">
        <f t="shared" si="108"/>
        <v>1488.3</v>
      </c>
      <c r="J527" s="160">
        <f t="shared" si="108"/>
        <v>93427.90000000001</v>
      </c>
    </row>
    <row r="528" spans="2:10" ht="45">
      <c r="B528" s="127" t="s">
        <v>273</v>
      </c>
      <c r="C528" s="26" t="s">
        <v>222</v>
      </c>
      <c r="D528" s="26" t="s">
        <v>215</v>
      </c>
      <c r="E528" s="26" t="s">
        <v>382</v>
      </c>
      <c r="F528" s="26" t="s">
        <v>272</v>
      </c>
      <c r="G528" s="26"/>
      <c r="H528" s="27">
        <f t="shared" si="108"/>
        <v>91939.6</v>
      </c>
      <c r="I528" s="160">
        <f t="shared" si="108"/>
        <v>1488.3</v>
      </c>
      <c r="J528" s="160">
        <f t="shared" si="108"/>
        <v>93427.90000000001</v>
      </c>
    </row>
    <row r="529" spans="2:10" ht="16.5" customHeight="1">
      <c r="B529" s="121" t="str">
        <f>'вед.прил13'!A83</f>
        <v>Субсидии бюджетным учреждениям</v>
      </c>
      <c r="C529" s="26" t="s">
        <v>222</v>
      </c>
      <c r="D529" s="26" t="s">
        <v>215</v>
      </c>
      <c r="E529" s="26" t="s">
        <v>382</v>
      </c>
      <c r="F529" s="26" t="s">
        <v>274</v>
      </c>
      <c r="G529" s="26"/>
      <c r="H529" s="27">
        <f t="shared" si="108"/>
        <v>91939.6</v>
      </c>
      <c r="I529" s="160">
        <f t="shared" si="108"/>
        <v>1488.3</v>
      </c>
      <c r="J529" s="160">
        <f t="shared" si="108"/>
        <v>93427.90000000001</v>
      </c>
    </row>
    <row r="530" spans="2:10" ht="22.5" customHeight="1">
      <c r="B530" s="129" t="str">
        <f>'вед.прил13'!A84</f>
        <v>Городские средства</v>
      </c>
      <c r="C530" s="28" t="s">
        <v>222</v>
      </c>
      <c r="D530" s="28" t="s">
        <v>215</v>
      </c>
      <c r="E530" s="28" t="s">
        <v>382</v>
      </c>
      <c r="F530" s="28" t="s">
        <v>274</v>
      </c>
      <c r="G530" s="28" t="s">
        <v>248</v>
      </c>
      <c r="H530" s="29">
        <f>'вед.прил13'!I84</f>
        <v>91939.6</v>
      </c>
      <c r="I530" s="172">
        <f>'вед.прил13'!N84</f>
        <v>1488.3</v>
      </c>
      <c r="J530" s="172">
        <f>'вед.прил13'!O84</f>
        <v>93427.90000000001</v>
      </c>
    </row>
    <row r="531" spans="2:10" ht="45">
      <c r="B531" s="121" t="s">
        <v>2</v>
      </c>
      <c r="C531" s="26" t="s">
        <v>222</v>
      </c>
      <c r="D531" s="26" t="s">
        <v>215</v>
      </c>
      <c r="E531" s="26" t="s">
        <v>3</v>
      </c>
      <c r="F531" s="26"/>
      <c r="G531" s="26"/>
      <c r="H531" s="27">
        <f>H532+H537</f>
        <v>1566.3</v>
      </c>
      <c r="I531" s="160">
        <f>I532+I537</f>
        <v>51.2</v>
      </c>
      <c r="J531" s="160">
        <f>J532+J537</f>
        <v>1617.5</v>
      </c>
    </row>
    <row r="532" spans="2:10" ht="45">
      <c r="B532" s="121" t="s">
        <v>4</v>
      </c>
      <c r="C532" s="26" t="s">
        <v>222</v>
      </c>
      <c r="D532" s="26" t="s">
        <v>215</v>
      </c>
      <c r="E532" s="26" t="s">
        <v>5</v>
      </c>
      <c r="F532" s="28"/>
      <c r="G532" s="28"/>
      <c r="H532" s="27">
        <f aca="true" t="shared" si="109" ref="H532:J535">H533</f>
        <v>715</v>
      </c>
      <c r="I532" s="160">
        <f t="shared" si="109"/>
        <v>177</v>
      </c>
      <c r="J532" s="160">
        <f t="shared" si="109"/>
        <v>892</v>
      </c>
    </row>
    <row r="533" spans="2:10" ht="18" customHeight="1">
      <c r="B533" s="127" t="s">
        <v>326</v>
      </c>
      <c r="C533" s="26" t="s">
        <v>222</v>
      </c>
      <c r="D533" s="26" t="s">
        <v>215</v>
      </c>
      <c r="E533" s="26" t="s">
        <v>6</v>
      </c>
      <c r="F533" s="28"/>
      <c r="G533" s="28"/>
      <c r="H533" s="27">
        <f t="shared" si="109"/>
        <v>715</v>
      </c>
      <c r="I533" s="160">
        <f t="shared" si="109"/>
        <v>177</v>
      </c>
      <c r="J533" s="160">
        <f t="shared" si="109"/>
        <v>892</v>
      </c>
    </row>
    <row r="534" spans="2:10" ht="45">
      <c r="B534" s="127" t="s">
        <v>273</v>
      </c>
      <c r="C534" s="26" t="s">
        <v>222</v>
      </c>
      <c r="D534" s="26" t="s">
        <v>215</v>
      </c>
      <c r="E534" s="26" t="s">
        <v>6</v>
      </c>
      <c r="F534" s="26" t="s">
        <v>272</v>
      </c>
      <c r="G534" s="26"/>
      <c r="H534" s="27">
        <f t="shared" si="109"/>
        <v>715</v>
      </c>
      <c r="I534" s="160">
        <f t="shared" si="109"/>
        <v>177</v>
      </c>
      <c r="J534" s="160">
        <f t="shared" si="109"/>
        <v>892</v>
      </c>
    </row>
    <row r="535" spans="2:10" ht="18" customHeight="1">
      <c r="B535" s="121" t="s">
        <v>275</v>
      </c>
      <c r="C535" s="26" t="s">
        <v>222</v>
      </c>
      <c r="D535" s="26" t="s">
        <v>215</v>
      </c>
      <c r="E535" s="26" t="s">
        <v>6</v>
      </c>
      <c r="F535" s="26" t="s">
        <v>274</v>
      </c>
      <c r="G535" s="26"/>
      <c r="H535" s="27">
        <f t="shared" si="109"/>
        <v>715</v>
      </c>
      <c r="I535" s="160">
        <f t="shared" si="109"/>
        <v>177</v>
      </c>
      <c r="J535" s="160">
        <f t="shared" si="109"/>
        <v>892</v>
      </c>
    </row>
    <row r="536" spans="2:10" ht="19.5" customHeight="1">
      <c r="B536" s="129" t="s">
        <v>260</v>
      </c>
      <c r="C536" s="28" t="s">
        <v>222</v>
      </c>
      <c r="D536" s="28" t="s">
        <v>215</v>
      </c>
      <c r="E536" s="28" t="s">
        <v>6</v>
      </c>
      <c r="F536" s="28" t="s">
        <v>274</v>
      </c>
      <c r="G536" s="28" t="s">
        <v>248</v>
      </c>
      <c r="H536" s="29">
        <f>'вед.прил13'!I90</f>
        <v>715</v>
      </c>
      <c r="I536" s="172">
        <f>'вед.прил13'!N90</f>
        <v>177</v>
      </c>
      <c r="J536" s="172">
        <f>'вед.прил13'!O90</f>
        <v>892</v>
      </c>
    </row>
    <row r="537" spans="2:10" ht="75">
      <c r="B537" s="121" t="s">
        <v>499</v>
      </c>
      <c r="C537" s="26" t="s">
        <v>222</v>
      </c>
      <c r="D537" s="26" t="s">
        <v>215</v>
      </c>
      <c r="E537" s="26" t="s">
        <v>497</v>
      </c>
      <c r="F537" s="28"/>
      <c r="G537" s="28"/>
      <c r="H537" s="27">
        <f aca="true" t="shared" si="110" ref="H537:J540">H538</f>
        <v>851.3</v>
      </c>
      <c r="I537" s="160">
        <f t="shared" si="110"/>
        <v>-125.8</v>
      </c>
      <c r="J537" s="160">
        <f t="shared" si="110"/>
        <v>725.5</v>
      </c>
    </row>
    <row r="538" spans="2:10" ht="16.5" customHeight="1">
      <c r="B538" s="127" t="s">
        <v>326</v>
      </c>
      <c r="C538" s="26" t="s">
        <v>222</v>
      </c>
      <c r="D538" s="26" t="s">
        <v>215</v>
      </c>
      <c r="E538" s="26" t="s">
        <v>498</v>
      </c>
      <c r="F538" s="28"/>
      <c r="G538" s="28"/>
      <c r="H538" s="27">
        <f t="shared" si="110"/>
        <v>851.3</v>
      </c>
      <c r="I538" s="160">
        <f t="shared" si="110"/>
        <v>-125.8</v>
      </c>
      <c r="J538" s="160">
        <f t="shared" si="110"/>
        <v>725.5</v>
      </c>
    </row>
    <row r="539" spans="2:10" ht="45">
      <c r="B539" s="127" t="s">
        <v>273</v>
      </c>
      <c r="C539" s="26" t="s">
        <v>222</v>
      </c>
      <c r="D539" s="26" t="s">
        <v>215</v>
      </c>
      <c r="E539" s="26" t="s">
        <v>498</v>
      </c>
      <c r="F539" s="26" t="s">
        <v>272</v>
      </c>
      <c r="G539" s="26"/>
      <c r="H539" s="27">
        <f t="shared" si="110"/>
        <v>851.3</v>
      </c>
      <c r="I539" s="160">
        <f t="shared" si="110"/>
        <v>-125.8</v>
      </c>
      <c r="J539" s="160">
        <f t="shared" si="110"/>
        <v>725.5</v>
      </c>
    </row>
    <row r="540" spans="2:10" ht="19.5" customHeight="1">
      <c r="B540" s="121" t="s">
        <v>275</v>
      </c>
      <c r="C540" s="26" t="s">
        <v>222</v>
      </c>
      <c r="D540" s="26" t="s">
        <v>215</v>
      </c>
      <c r="E540" s="26" t="s">
        <v>498</v>
      </c>
      <c r="F540" s="26" t="s">
        <v>274</v>
      </c>
      <c r="G540" s="26"/>
      <c r="H540" s="27">
        <f t="shared" si="110"/>
        <v>851.3</v>
      </c>
      <c r="I540" s="160">
        <f t="shared" si="110"/>
        <v>-125.8</v>
      </c>
      <c r="J540" s="160">
        <f t="shared" si="110"/>
        <v>725.5</v>
      </c>
    </row>
    <row r="541" spans="2:10" ht="19.5" customHeight="1">
      <c r="B541" s="129" t="s">
        <v>260</v>
      </c>
      <c r="C541" s="28" t="s">
        <v>222</v>
      </c>
      <c r="D541" s="28" t="s">
        <v>215</v>
      </c>
      <c r="E541" s="28" t="s">
        <v>500</v>
      </c>
      <c r="F541" s="28" t="s">
        <v>274</v>
      </c>
      <c r="G541" s="28" t="s">
        <v>248</v>
      </c>
      <c r="H541" s="29">
        <f>'вед.прил13'!I95</f>
        <v>851.3</v>
      </c>
      <c r="I541" s="172">
        <f>'вед.прил13'!N95</f>
        <v>-125.8</v>
      </c>
      <c r="J541" s="172">
        <f>'вед.прил13'!O95</f>
        <v>725.5</v>
      </c>
    </row>
    <row r="542" spans="2:10" ht="20.25" customHeight="1">
      <c r="B542" s="121" t="s">
        <v>190</v>
      </c>
      <c r="C542" s="26" t="s">
        <v>222</v>
      </c>
      <c r="D542" s="26" t="s">
        <v>215</v>
      </c>
      <c r="E542" s="118" t="s">
        <v>400</v>
      </c>
      <c r="F542" s="28"/>
      <c r="G542" s="28"/>
      <c r="H542" s="27">
        <f>H543+H547</f>
        <v>1333</v>
      </c>
      <c r="I542" s="160">
        <f>I543+I547</f>
        <v>0</v>
      </c>
      <c r="J542" s="160">
        <f>J543+J547</f>
        <v>1333</v>
      </c>
    </row>
    <row r="543" spans="2:10" ht="75">
      <c r="B543" s="121" t="s">
        <v>452</v>
      </c>
      <c r="C543" s="26" t="s">
        <v>222</v>
      </c>
      <c r="D543" s="26" t="s">
        <v>215</v>
      </c>
      <c r="E543" s="26" t="s">
        <v>451</v>
      </c>
      <c r="F543" s="26"/>
      <c r="G543" s="28"/>
      <c r="H543" s="27">
        <f aca="true" t="shared" si="111" ref="H543:J545">H544</f>
        <v>640</v>
      </c>
      <c r="I543" s="160">
        <f t="shared" si="111"/>
        <v>0</v>
      </c>
      <c r="J543" s="160">
        <f t="shared" si="111"/>
        <v>640</v>
      </c>
    </row>
    <row r="544" spans="2:10" ht="45">
      <c r="B544" s="121" t="s">
        <v>273</v>
      </c>
      <c r="C544" s="26" t="s">
        <v>222</v>
      </c>
      <c r="D544" s="26" t="s">
        <v>215</v>
      </c>
      <c r="E544" s="26" t="s">
        <v>451</v>
      </c>
      <c r="F544" s="26" t="s">
        <v>272</v>
      </c>
      <c r="G544" s="28"/>
      <c r="H544" s="27">
        <f t="shared" si="111"/>
        <v>640</v>
      </c>
      <c r="I544" s="160">
        <f t="shared" si="111"/>
        <v>0</v>
      </c>
      <c r="J544" s="160">
        <f t="shared" si="111"/>
        <v>640</v>
      </c>
    </row>
    <row r="545" spans="2:10" ht="19.5" customHeight="1">
      <c r="B545" s="121" t="s">
        <v>275</v>
      </c>
      <c r="C545" s="26" t="s">
        <v>222</v>
      </c>
      <c r="D545" s="26" t="s">
        <v>215</v>
      </c>
      <c r="E545" s="26" t="s">
        <v>451</v>
      </c>
      <c r="F545" s="26" t="s">
        <v>274</v>
      </c>
      <c r="G545" s="28"/>
      <c r="H545" s="27">
        <f t="shared" si="111"/>
        <v>640</v>
      </c>
      <c r="I545" s="160">
        <f t="shared" si="111"/>
        <v>0</v>
      </c>
      <c r="J545" s="160">
        <f t="shared" si="111"/>
        <v>640</v>
      </c>
    </row>
    <row r="546" spans="2:10" ht="20.25" customHeight="1">
      <c r="B546" s="129" t="s">
        <v>261</v>
      </c>
      <c r="C546" s="28" t="s">
        <v>222</v>
      </c>
      <c r="D546" s="28" t="s">
        <v>215</v>
      </c>
      <c r="E546" s="28" t="s">
        <v>451</v>
      </c>
      <c r="F546" s="28" t="s">
        <v>274</v>
      </c>
      <c r="G546" s="28" t="s">
        <v>249</v>
      </c>
      <c r="H546" s="29">
        <f>'вед.прил13'!I100</f>
        <v>640</v>
      </c>
      <c r="I546" s="172">
        <f>'вед.прил13'!N100</f>
        <v>0</v>
      </c>
      <c r="J546" s="172">
        <f>'вед.прил13'!O100</f>
        <v>640</v>
      </c>
    </row>
    <row r="547" spans="2:10" ht="60">
      <c r="B547" s="121" t="s">
        <v>322</v>
      </c>
      <c r="C547" s="26" t="s">
        <v>222</v>
      </c>
      <c r="D547" s="26" t="s">
        <v>215</v>
      </c>
      <c r="E547" s="26" t="s">
        <v>12</v>
      </c>
      <c r="F547" s="26"/>
      <c r="G547" s="28"/>
      <c r="H547" s="27">
        <f aca="true" t="shared" si="112" ref="H547:J549">H548</f>
        <v>693</v>
      </c>
      <c r="I547" s="160">
        <f t="shared" si="112"/>
        <v>0</v>
      </c>
      <c r="J547" s="160">
        <f t="shared" si="112"/>
        <v>693</v>
      </c>
    </row>
    <row r="548" spans="2:10" ht="45">
      <c r="B548" s="121" t="s">
        <v>273</v>
      </c>
      <c r="C548" s="26" t="s">
        <v>222</v>
      </c>
      <c r="D548" s="26" t="s">
        <v>215</v>
      </c>
      <c r="E548" s="26" t="s">
        <v>12</v>
      </c>
      <c r="F548" s="26" t="s">
        <v>272</v>
      </c>
      <c r="G548" s="28"/>
      <c r="H548" s="27">
        <f t="shared" si="112"/>
        <v>693</v>
      </c>
      <c r="I548" s="160">
        <f t="shared" si="112"/>
        <v>0</v>
      </c>
      <c r="J548" s="160">
        <f t="shared" si="112"/>
        <v>693</v>
      </c>
    </row>
    <row r="549" spans="2:10" ht="17.25" customHeight="1">
      <c r="B549" s="121" t="s">
        <v>275</v>
      </c>
      <c r="C549" s="26" t="s">
        <v>222</v>
      </c>
      <c r="D549" s="26" t="s">
        <v>215</v>
      </c>
      <c r="E549" s="26" t="s">
        <v>12</v>
      </c>
      <c r="F549" s="26" t="s">
        <v>274</v>
      </c>
      <c r="G549" s="28"/>
      <c r="H549" s="27">
        <f t="shared" si="112"/>
        <v>693</v>
      </c>
      <c r="I549" s="160">
        <f t="shared" si="112"/>
        <v>0</v>
      </c>
      <c r="J549" s="160">
        <f t="shared" si="112"/>
        <v>693</v>
      </c>
    </row>
    <row r="550" spans="2:10" ht="18" customHeight="1">
      <c r="B550" s="129" t="s">
        <v>260</v>
      </c>
      <c r="C550" s="28" t="s">
        <v>222</v>
      </c>
      <c r="D550" s="28" t="s">
        <v>215</v>
      </c>
      <c r="E550" s="28" t="s">
        <v>12</v>
      </c>
      <c r="F550" s="28" t="s">
        <v>274</v>
      </c>
      <c r="G550" s="28" t="s">
        <v>248</v>
      </c>
      <c r="H550" s="29">
        <f>'вед.прил13'!I104</f>
        <v>693</v>
      </c>
      <c r="I550" s="172">
        <f>'вед.прил13'!N104</f>
        <v>0</v>
      </c>
      <c r="J550" s="172">
        <f>'вед.прил13'!O104</f>
        <v>693</v>
      </c>
    </row>
    <row r="551" spans="2:10" ht="18" customHeight="1">
      <c r="B551" s="60" t="s">
        <v>209</v>
      </c>
      <c r="C551" s="47" t="s">
        <v>222</v>
      </c>
      <c r="D551" s="47" t="s">
        <v>221</v>
      </c>
      <c r="E551" s="47"/>
      <c r="F551" s="47"/>
      <c r="G551" s="47"/>
      <c r="H551" s="101">
        <f>H552+H611+H617</f>
        <v>301869.80000000005</v>
      </c>
      <c r="I551" s="171">
        <f>I552+I611+I617</f>
        <v>12884.3</v>
      </c>
      <c r="J551" s="171">
        <f>J552+J611+J617</f>
        <v>314754.1</v>
      </c>
    </row>
    <row r="552" spans="2:10" ht="45">
      <c r="B552" s="121" t="str">
        <f>'вед.прил13'!A106</f>
        <v>Муниципальная программа "Образование в городе Ливны Орловской области на 2020-2025 годы"</v>
      </c>
      <c r="C552" s="26" t="s">
        <v>222</v>
      </c>
      <c r="D552" s="26" t="s">
        <v>221</v>
      </c>
      <c r="E552" s="26" t="str">
        <f>'вед.прил13'!E106</f>
        <v>51 0 00 00000</v>
      </c>
      <c r="F552" s="26"/>
      <c r="G552" s="26"/>
      <c r="H552" s="27">
        <f>H553+H594+H600</f>
        <v>275667.60000000003</v>
      </c>
      <c r="I552" s="160">
        <f>I553+I594+I600</f>
        <v>11495.3</v>
      </c>
      <c r="J552" s="160">
        <f>J553+J594+J600</f>
        <v>287162.89999999997</v>
      </c>
    </row>
    <row r="553" spans="2:10" ht="60">
      <c r="B553" s="121" t="str">
        <f>'вед.прил13'!A107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53" s="26" t="s">
        <v>222</v>
      </c>
      <c r="D553" s="26" t="s">
        <v>221</v>
      </c>
      <c r="E553" s="26" t="str">
        <f>'вед.прил13'!E107</f>
        <v>51 1 00 00000</v>
      </c>
      <c r="F553" s="26"/>
      <c r="G553" s="26"/>
      <c r="H553" s="27">
        <f>H554+H563+H577+H568+H582</f>
        <v>273906.60000000003</v>
      </c>
      <c r="I553" s="160">
        <f>I554+I563+I577+I568+I582</f>
        <v>11034.4</v>
      </c>
      <c r="J553" s="160">
        <f>J554+J563+J577+J568+J582</f>
        <v>284941</v>
      </c>
    </row>
    <row r="554" spans="2:10" ht="90">
      <c r="B554" s="121" t="str">
        <f>'вед.прил13'!A108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54" s="26" t="s">
        <v>222</v>
      </c>
      <c r="D554" s="26" t="s">
        <v>221</v>
      </c>
      <c r="E554" s="26" t="str">
        <f>'вед.прил13'!E108</f>
        <v>51 1 02 00000</v>
      </c>
      <c r="F554" s="26"/>
      <c r="G554" s="26"/>
      <c r="H554" s="27">
        <f>H555+H559</f>
        <v>238005.5</v>
      </c>
      <c r="I554" s="160">
        <f>I555+I559</f>
        <v>11033.199999999999</v>
      </c>
      <c r="J554" s="160">
        <f>J555+J559</f>
        <v>249038.7</v>
      </c>
    </row>
    <row r="555" spans="2:10" ht="193.5" customHeight="1">
      <c r="B555" s="121" t="str">
        <f>'вед.прил13'!A109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55" s="26" t="s">
        <v>222</v>
      </c>
      <c r="D555" s="26" t="s">
        <v>221</v>
      </c>
      <c r="E555" s="26" t="str">
        <f>'вед.прил13'!E109</f>
        <v>51 1 02 71570</v>
      </c>
      <c r="F555" s="26"/>
      <c r="G555" s="26"/>
      <c r="H555" s="27">
        <f aca="true" t="shared" si="113" ref="H555:J557">H556</f>
        <v>168397.2</v>
      </c>
      <c r="I555" s="160">
        <f t="shared" si="113"/>
        <v>10846.8</v>
      </c>
      <c r="J555" s="160">
        <f t="shared" si="113"/>
        <v>179244</v>
      </c>
    </row>
    <row r="556" spans="2:10" ht="45">
      <c r="B556" s="127" t="s">
        <v>273</v>
      </c>
      <c r="C556" s="26" t="s">
        <v>222</v>
      </c>
      <c r="D556" s="26" t="s">
        <v>221</v>
      </c>
      <c r="E556" s="26" t="str">
        <f>'вед.прил13'!E110</f>
        <v>51 1 02 71570</v>
      </c>
      <c r="F556" s="26" t="s">
        <v>272</v>
      </c>
      <c r="G556" s="26"/>
      <c r="H556" s="27">
        <f t="shared" si="113"/>
        <v>168397.2</v>
      </c>
      <c r="I556" s="160">
        <f t="shared" si="113"/>
        <v>10846.8</v>
      </c>
      <c r="J556" s="160">
        <f t="shared" si="113"/>
        <v>179244</v>
      </c>
    </row>
    <row r="557" spans="2:10" ht="19.5" customHeight="1">
      <c r="B557" s="121" t="str">
        <f>'вед.прил13'!A111</f>
        <v>Субсидии бюджетным учреждениям</v>
      </c>
      <c r="C557" s="26" t="s">
        <v>222</v>
      </c>
      <c r="D557" s="26" t="s">
        <v>221</v>
      </c>
      <c r="E557" s="26" t="str">
        <f>'вед.прил13'!E111</f>
        <v>51 1 02 71570</v>
      </c>
      <c r="F557" s="26" t="s">
        <v>274</v>
      </c>
      <c r="G557" s="26"/>
      <c r="H557" s="27">
        <f t="shared" si="113"/>
        <v>168397.2</v>
      </c>
      <c r="I557" s="160">
        <f t="shared" si="113"/>
        <v>10846.8</v>
      </c>
      <c r="J557" s="160">
        <f t="shared" si="113"/>
        <v>179244</v>
      </c>
    </row>
    <row r="558" spans="2:10" ht="20.25" customHeight="1">
      <c r="B558" s="129" t="str">
        <f>'вед.прил13'!A112</f>
        <v>Областные средства</v>
      </c>
      <c r="C558" s="28" t="s">
        <v>222</v>
      </c>
      <c r="D558" s="28" t="s">
        <v>221</v>
      </c>
      <c r="E558" s="28" t="str">
        <f>'вед.прил13'!E112</f>
        <v>51 1 02 71570</v>
      </c>
      <c r="F558" s="28" t="s">
        <v>274</v>
      </c>
      <c r="G558" s="28" t="s">
        <v>249</v>
      </c>
      <c r="H558" s="29">
        <f>'вед.прил13'!I112</f>
        <v>168397.2</v>
      </c>
      <c r="I558" s="172">
        <f>'вед.прил13'!N112</f>
        <v>10846.8</v>
      </c>
      <c r="J558" s="172">
        <f>'вед.прил13'!O112</f>
        <v>179244</v>
      </c>
    </row>
    <row r="559" spans="2:10" ht="18" customHeight="1">
      <c r="B559" s="121" t="str">
        <f>'вед.прил13'!A113</f>
        <v>Реализация основного мероприятия</v>
      </c>
      <c r="C559" s="26" t="s">
        <v>222</v>
      </c>
      <c r="D559" s="26" t="s">
        <v>221</v>
      </c>
      <c r="E559" s="26" t="str">
        <f>'вед.прил13'!E113</f>
        <v>51 1 02 77210</v>
      </c>
      <c r="F559" s="26"/>
      <c r="G559" s="26"/>
      <c r="H559" s="27">
        <f aca="true" t="shared" si="114" ref="H559:J561">H560</f>
        <v>69608.3</v>
      </c>
      <c r="I559" s="160">
        <f t="shared" si="114"/>
        <v>186.4</v>
      </c>
      <c r="J559" s="160">
        <f t="shared" si="114"/>
        <v>69794.7</v>
      </c>
    </row>
    <row r="560" spans="2:10" ht="45">
      <c r="B560" s="127" t="s">
        <v>273</v>
      </c>
      <c r="C560" s="26" t="s">
        <v>222</v>
      </c>
      <c r="D560" s="26" t="s">
        <v>221</v>
      </c>
      <c r="E560" s="26" t="str">
        <f>'вед.прил13'!E114</f>
        <v>51 1 02 77210</v>
      </c>
      <c r="F560" s="26" t="s">
        <v>272</v>
      </c>
      <c r="G560" s="26"/>
      <c r="H560" s="27">
        <f t="shared" si="114"/>
        <v>69608.3</v>
      </c>
      <c r="I560" s="160">
        <f t="shared" si="114"/>
        <v>186.4</v>
      </c>
      <c r="J560" s="160">
        <f t="shared" si="114"/>
        <v>69794.7</v>
      </c>
    </row>
    <row r="561" spans="2:10" ht="15">
      <c r="B561" s="121" t="str">
        <f>'вед.прил13'!A115</f>
        <v>Субсидии бюджетным учреждениям</v>
      </c>
      <c r="C561" s="26" t="s">
        <v>222</v>
      </c>
      <c r="D561" s="26" t="s">
        <v>221</v>
      </c>
      <c r="E561" s="26" t="str">
        <f>'вед.прил13'!E115</f>
        <v>51 1 02 77210</v>
      </c>
      <c r="F561" s="26" t="s">
        <v>274</v>
      </c>
      <c r="G561" s="26"/>
      <c r="H561" s="27">
        <f t="shared" si="114"/>
        <v>69608.3</v>
      </c>
      <c r="I561" s="160">
        <f t="shared" si="114"/>
        <v>186.4</v>
      </c>
      <c r="J561" s="160">
        <f t="shared" si="114"/>
        <v>69794.7</v>
      </c>
    </row>
    <row r="562" spans="2:10" ht="21" customHeight="1">
      <c r="B562" s="129" t="str">
        <f>'вед.прил13'!A116</f>
        <v>Городские средства</v>
      </c>
      <c r="C562" s="28" t="s">
        <v>222</v>
      </c>
      <c r="D562" s="28" t="s">
        <v>221</v>
      </c>
      <c r="E562" s="28" t="str">
        <f>'вед.прил13'!E116</f>
        <v>51 1 02 77210</v>
      </c>
      <c r="F562" s="28" t="s">
        <v>274</v>
      </c>
      <c r="G562" s="28" t="s">
        <v>248</v>
      </c>
      <c r="H562" s="29">
        <f>'вед.прил13'!I116</f>
        <v>69608.3</v>
      </c>
      <c r="I562" s="172">
        <f>'вед.прил13'!N116</f>
        <v>186.4</v>
      </c>
      <c r="J562" s="172">
        <f>'вед.прил13'!O116</f>
        <v>69794.7</v>
      </c>
    </row>
    <row r="563" spans="2:10" ht="90" customHeight="1">
      <c r="B563" s="121" t="str">
        <f>'вед.прил13'!A117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63" s="26" t="s">
        <v>390</v>
      </c>
      <c r="D563" s="26" t="s">
        <v>221</v>
      </c>
      <c r="E563" s="26" t="str">
        <f>'вед.прил13'!E117</f>
        <v>51 1 03 00000</v>
      </c>
      <c r="F563" s="26"/>
      <c r="G563" s="26"/>
      <c r="H563" s="27">
        <f aca="true" t="shared" si="115" ref="H563:J566">H564</f>
        <v>842.7</v>
      </c>
      <c r="I563" s="160">
        <f t="shared" si="115"/>
        <v>1.2</v>
      </c>
      <c r="J563" s="160">
        <f t="shared" si="115"/>
        <v>843.9000000000001</v>
      </c>
    </row>
    <row r="564" spans="2:10" ht="19.5" customHeight="1">
      <c r="B564" s="121" t="str">
        <f>'вед.прил13'!A118</f>
        <v>Реализация основного мероприятия</v>
      </c>
      <c r="C564" s="26" t="s">
        <v>390</v>
      </c>
      <c r="D564" s="26" t="s">
        <v>221</v>
      </c>
      <c r="E564" s="26" t="str">
        <f>'вед.прил13'!E118</f>
        <v>51 1 03 77210</v>
      </c>
      <c r="F564" s="26"/>
      <c r="G564" s="26"/>
      <c r="H564" s="27">
        <f t="shared" si="115"/>
        <v>842.7</v>
      </c>
      <c r="I564" s="160">
        <f t="shared" si="115"/>
        <v>1.2</v>
      </c>
      <c r="J564" s="160">
        <f t="shared" si="115"/>
        <v>843.9000000000001</v>
      </c>
    </row>
    <row r="565" spans="2:10" ht="45">
      <c r="B565" s="121" t="str">
        <f>'вед.прил13'!A119</f>
        <v>Предоставление субсидий бюджетным, автономным учреждениям и иным некоммерческим организациям</v>
      </c>
      <c r="C565" s="26" t="s">
        <v>390</v>
      </c>
      <c r="D565" s="26" t="s">
        <v>221</v>
      </c>
      <c r="E565" s="26" t="str">
        <f>'вед.прил13'!E119</f>
        <v>51 1 03 77210</v>
      </c>
      <c r="F565" s="26" t="s">
        <v>272</v>
      </c>
      <c r="G565" s="26"/>
      <c r="H565" s="27">
        <f t="shared" si="115"/>
        <v>842.7</v>
      </c>
      <c r="I565" s="160">
        <f t="shared" si="115"/>
        <v>1.2</v>
      </c>
      <c r="J565" s="160">
        <f t="shared" si="115"/>
        <v>843.9000000000001</v>
      </c>
    </row>
    <row r="566" spans="2:10" ht="15">
      <c r="B566" s="121" t="str">
        <f>'вед.прил13'!A120</f>
        <v>Субсидии бюджетным учреждениям</v>
      </c>
      <c r="C566" s="26" t="s">
        <v>390</v>
      </c>
      <c r="D566" s="26" t="s">
        <v>221</v>
      </c>
      <c r="E566" s="26" t="str">
        <f>'вед.прил13'!E120</f>
        <v>51 1 03 77210</v>
      </c>
      <c r="F566" s="26" t="s">
        <v>274</v>
      </c>
      <c r="G566" s="26"/>
      <c r="H566" s="27">
        <f t="shared" si="115"/>
        <v>842.7</v>
      </c>
      <c r="I566" s="160">
        <f t="shared" si="115"/>
        <v>1.2</v>
      </c>
      <c r="J566" s="160">
        <f t="shared" si="115"/>
        <v>843.9000000000001</v>
      </c>
    </row>
    <row r="567" spans="2:10" ht="20.25" customHeight="1">
      <c r="B567" s="129" t="str">
        <f>'вед.прил13'!A121</f>
        <v>Городские средства</v>
      </c>
      <c r="C567" s="28" t="s">
        <v>390</v>
      </c>
      <c r="D567" s="28" t="s">
        <v>221</v>
      </c>
      <c r="E567" s="28" t="str">
        <f>'вед.прил13'!E121</f>
        <v>51 1 03 77210</v>
      </c>
      <c r="F567" s="28" t="s">
        <v>274</v>
      </c>
      <c r="G567" s="28" t="s">
        <v>248</v>
      </c>
      <c r="H567" s="29">
        <f>'вед.прил13'!I121</f>
        <v>842.7</v>
      </c>
      <c r="I567" s="172">
        <f>'вед.прил13'!N121</f>
        <v>1.2</v>
      </c>
      <c r="J567" s="172">
        <f>'вед.прил13'!O121</f>
        <v>843.9000000000001</v>
      </c>
    </row>
    <row r="568" spans="2:10" ht="45">
      <c r="B568" s="121" t="str">
        <f>'вед.прил13'!A122</f>
        <v>Основное мероприятие "Организация питания обучающихся муниципальных общеобразовательных организаций"</v>
      </c>
      <c r="C568" s="26" t="s">
        <v>222</v>
      </c>
      <c r="D568" s="26" t="s">
        <v>221</v>
      </c>
      <c r="E568" s="26" t="str">
        <f>'вед.прил13'!E122</f>
        <v>51 1 05 00000</v>
      </c>
      <c r="F568" s="26"/>
      <c r="G568" s="26"/>
      <c r="H568" s="27">
        <f>H573+H569</f>
        <v>8274</v>
      </c>
      <c r="I568" s="160">
        <f>I573+I569</f>
        <v>0</v>
      </c>
      <c r="J568" s="160">
        <f>J573+J569</f>
        <v>8274</v>
      </c>
    </row>
    <row r="569" spans="2:10" ht="15">
      <c r="B569" s="128" t="s">
        <v>326</v>
      </c>
      <c r="C569" s="26" t="s">
        <v>222</v>
      </c>
      <c r="D569" s="26" t="s">
        <v>221</v>
      </c>
      <c r="E569" s="26" t="s">
        <v>454</v>
      </c>
      <c r="F569" s="26"/>
      <c r="G569" s="26"/>
      <c r="H569" s="27">
        <f aca="true" t="shared" si="116" ref="H569:J571">H570</f>
        <v>4137</v>
      </c>
      <c r="I569" s="160">
        <f t="shared" si="116"/>
        <v>0</v>
      </c>
      <c r="J569" s="160">
        <f t="shared" si="116"/>
        <v>4137</v>
      </c>
    </row>
    <row r="570" spans="2:10" ht="45">
      <c r="B570" s="127" t="s">
        <v>273</v>
      </c>
      <c r="C570" s="26" t="s">
        <v>222</v>
      </c>
      <c r="D570" s="26" t="s">
        <v>221</v>
      </c>
      <c r="E570" s="26" t="s">
        <v>454</v>
      </c>
      <c r="F570" s="26" t="s">
        <v>272</v>
      </c>
      <c r="G570" s="26"/>
      <c r="H570" s="27">
        <f t="shared" si="116"/>
        <v>4137</v>
      </c>
      <c r="I570" s="160">
        <f t="shared" si="116"/>
        <v>0</v>
      </c>
      <c r="J570" s="160">
        <f t="shared" si="116"/>
        <v>4137</v>
      </c>
    </row>
    <row r="571" spans="2:10" ht="17.25" customHeight="1">
      <c r="B571" s="121" t="s">
        <v>275</v>
      </c>
      <c r="C571" s="26" t="s">
        <v>222</v>
      </c>
      <c r="D571" s="26" t="s">
        <v>221</v>
      </c>
      <c r="E571" s="26" t="s">
        <v>454</v>
      </c>
      <c r="F571" s="26" t="s">
        <v>274</v>
      </c>
      <c r="G571" s="26"/>
      <c r="H571" s="27">
        <f t="shared" si="116"/>
        <v>4137</v>
      </c>
      <c r="I571" s="160">
        <f t="shared" si="116"/>
        <v>0</v>
      </c>
      <c r="J571" s="160">
        <f t="shared" si="116"/>
        <v>4137</v>
      </c>
    </row>
    <row r="572" spans="2:10" ht="20.25" customHeight="1">
      <c r="B572" s="126" t="s">
        <v>261</v>
      </c>
      <c r="C572" s="28" t="s">
        <v>222</v>
      </c>
      <c r="D572" s="28" t="s">
        <v>221</v>
      </c>
      <c r="E572" s="26" t="s">
        <v>454</v>
      </c>
      <c r="F572" s="28" t="s">
        <v>274</v>
      </c>
      <c r="G572" s="28" t="s">
        <v>249</v>
      </c>
      <c r="H572" s="29">
        <f>'вед.прил13'!I126</f>
        <v>4137</v>
      </c>
      <c r="I572" s="172">
        <f>'вед.прил13'!N126</f>
        <v>0</v>
      </c>
      <c r="J572" s="172">
        <f>'вед.прил13'!O126</f>
        <v>4137</v>
      </c>
    </row>
    <row r="573" spans="2:10" ht="17.25" customHeight="1">
      <c r="B573" s="128" t="str">
        <f>'вед.прил13'!A127</f>
        <v>Реализация основного мероприятия</v>
      </c>
      <c r="C573" s="26" t="s">
        <v>222</v>
      </c>
      <c r="D573" s="26" t="s">
        <v>221</v>
      </c>
      <c r="E573" s="26" t="str">
        <f>'вед.прил13'!E127</f>
        <v>51 1 05 77210</v>
      </c>
      <c r="F573" s="26"/>
      <c r="G573" s="26"/>
      <c r="H573" s="27">
        <f aca="true" t="shared" si="117" ref="H573:J575">H574</f>
        <v>4137</v>
      </c>
      <c r="I573" s="160">
        <f t="shared" si="117"/>
        <v>0</v>
      </c>
      <c r="J573" s="160">
        <f t="shared" si="117"/>
        <v>4137</v>
      </c>
    </row>
    <row r="574" spans="2:10" ht="45">
      <c r="B574" s="121" t="str">
        <f>'вед.прил13'!A128</f>
        <v>Предоставление субсидий бюджетным, автономным учреждениям и иным некоммерческим организациям</v>
      </c>
      <c r="C574" s="26" t="s">
        <v>222</v>
      </c>
      <c r="D574" s="26" t="s">
        <v>221</v>
      </c>
      <c r="E574" s="26" t="str">
        <f>'вед.прил13'!E128</f>
        <v>51 1 05 77210</v>
      </c>
      <c r="F574" s="26" t="s">
        <v>272</v>
      </c>
      <c r="G574" s="26"/>
      <c r="H574" s="27">
        <f t="shared" si="117"/>
        <v>4137</v>
      </c>
      <c r="I574" s="160">
        <f t="shared" si="117"/>
        <v>0</v>
      </c>
      <c r="J574" s="160">
        <f t="shared" si="117"/>
        <v>4137</v>
      </c>
    </row>
    <row r="575" spans="2:10" ht="15">
      <c r="B575" s="121" t="str">
        <f>'вед.прил13'!A129</f>
        <v>Субсидии бюджетным учреждениям</v>
      </c>
      <c r="C575" s="26" t="s">
        <v>222</v>
      </c>
      <c r="D575" s="26" t="s">
        <v>221</v>
      </c>
      <c r="E575" s="26" t="str">
        <f>'вед.прил13'!E129</f>
        <v>51 1 05 77210</v>
      </c>
      <c r="F575" s="26" t="s">
        <v>274</v>
      </c>
      <c r="G575" s="26"/>
      <c r="H575" s="27">
        <f t="shared" si="117"/>
        <v>4137</v>
      </c>
      <c r="I575" s="160">
        <f t="shared" si="117"/>
        <v>0</v>
      </c>
      <c r="J575" s="160">
        <f t="shared" si="117"/>
        <v>4137</v>
      </c>
    </row>
    <row r="576" spans="2:10" ht="20.25" customHeight="1">
      <c r="B576" s="126" t="str">
        <f>'вед.прил13'!A130</f>
        <v>Городские средства</v>
      </c>
      <c r="C576" s="28" t="s">
        <v>222</v>
      </c>
      <c r="D576" s="28" t="s">
        <v>221</v>
      </c>
      <c r="E576" s="28" t="str">
        <f>'вед.прил13'!E130</f>
        <v>51 1 05 77210</v>
      </c>
      <c r="F576" s="28" t="s">
        <v>274</v>
      </c>
      <c r="G576" s="28" t="s">
        <v>248</v>
      </c>
      <c r="H576" s="29">
        <f>'вед.прил13'!I130</f>
        <v>4137</v>
      </c>
      <c r="I576" s="172">
        <f>'вед.прил13'!N130</f>
        <v>0</v>
      </c>
      <c r="J576" s="172">
        <f>'вед.прил13'!O130</f>
        <v>4137</v>
      </c>
    </row>
    <row r="577" spans="2:10" ht="30">
      <c r="B577" s="127" t="str">
        <f>'вед.прил13'!A131</f>
        <v>Основное мероприятие "Развитие системы отдыха детей и подростков"</v>
      </c>
      <c r="C577" s="26" t="s">
        <v>222</v>
      </c>
      <c r="D577" s="26" t="s">
        <v>221</v>
      </c>
      <c r="E577" s="26" t="str">
        <f>'вед.прил13'!E131</f>
        <v>51 1 06 00000</v>
      </c>
      <c r="F577" s="26"/>
      <c r="G577" s="26"/>
      <c r="H577" s="27">
        <f aca="true" t="shared" si="118" ref="H577:J580">H578</f>
        <v>2864.7</v>
      </c>
      <c r="I577" s="160">
        <f t="shared" si="118"/>
        <v>0</v>
      </c>
      <c r="J577" s="160">
        <f t="shared" si="118"/>
        <v>2864.7</v>
      </c>
    </row>
    <row r="578" spans="2:10" ht="15">
      <c r="B578" s="127" t="str">
        <f>'вед.прил13'!A132</f>
        <v>Реализация основного мероприятия</v>
      </c>
      <c r="C578" s="26" t="s">
        <v>222</v>
      </c>
      <c r="D578" s="26" t="s">
        <v>221</v>
      </c>
      <c r="E578" s="26" t="str">
        <f>'вед.прил13'!E132</f>
        <v>51 1 06 77210</v>
      </c>
      <c r="F578" s="26"/>
      <c r="G578" s="26"/>
      <c r="H578" s="27">
        <f t="shared" si="118"/>
        <v>2864.7</v>
      </c>
      <c r="I578" s="160">
        <f t="shared" si="118"/>
        <v>0</v>
      </c>
      <c r="J578" s="160">
        <f t="shared" si="118"/>
        <v>2864.7</v>
      </c>
    </row>
    <row r="579" spans="2:10" ht="45">
      <c r="B579" s="121" t="str">
        <f>'вед.прил13'!A133</f>
        <v>Предоставление субсидий бюджетным, автономным учреждениям и иным некоммерческим организациям</v>
      </c>
      <c r="C579" s="26" t="s">
        <v>222</v>
      </c>
      <c r="D579" s="26" t="s">
        <v>221</v>
      </c>
      <c r="E579" s="26" t="str">
        <f>'вед.прил13'!E133</f>
        <v>51 1 06 77210</v>
      </c>
      <c r="F579" s="26" t="s">
        <v>272</v>
      </c>
      <c r="G579" s="26"/>
      <c r="H579" s="27">
        <f t="shared" si="118"/>
        <v>2864.7</v>
      </c>
      <c r="I579" s="160">
        <f t="shared" si="118"/>
        <v>0</v>
      </c>
      <c r="J579" s="160">
        <f t="shared" si="118"/>
        <v>2864.7</v>
      </c>
    </row>
    <row r="580" spans="2:10" ht="15">
      <c r="B580" s="127" t="str">
        <f>'вед.прил13'!A134</f>
        <v>Субсидии бюджетным учреждениям</v>
      </c>
      <c r="C580" s="26" t="s">
        <v>222</v>
      </c>
      <c r="D580" s="26" t="s">
        <v>221</v>
      </c>
      <c r="E580" s="26" t="str">
        <f>'вед.прил13'!E134</f>
        <v>51 1 06 77210</v>
      </c>
      <c r="F580" s="26" t="s">
        <v>274</v>
      </c>
      <c r="G580" s="26"/>
      <c r="H580" s="27">
        <f t="shared" si="118"/>
        <v>2864.7</v>
      </c>
      <c r="I580" s="160">
        <f t="shared" si="118"/>
        <v>0</v>
      </c>
      <c r="J580" s="160">
        <f t="shared" si="118"/>
        <v>2864.7</v>
      </c>
    </row>
    <row r="581" spans="2:10" ht="18" customHeight="1">
      <c r="B581" s="126" t="str">
        <f>'вед.прил13'!A135</f>
        <v>Городские средства</v>
      </c>
      <c r="C581" s="28" t="s">
        <v>222</v>
      </c>
      <c r="D581" s="28" t="s">
        <v>221</v>
      </c>
      <c r="E581" s="28" t="str">
        <f>'вед.прил13'!E135</f>
        <v>51 1 06 77210</v>
      </c>
      <c r="F581" s="28" t="s">
        <v>274</v>
      </c>
      <c r="G581" s="28" t="s">
        <v>248</v>
      </c>
      <c r="H581" s="29">
        <f>'вед.прил13'!I135</f>
        <v>2864.7</v>
      </c>
      <c r="I581" s="172">
        <f>'вед.прил13'!N135</f>
        <v>0</v>
      </c>
      <c r="J581" s="172">
        <f>'вед.прил13'!O135</f>
        <v>2864.7</v>
      </c>
    </row>
    <row r="582" spans="2:10" ht="75">
      <c r="B582" s="121" t="s">
        <v>492</v>
      </c>
      <c r="C582" s="26" t="s">
        <v>222</v>
      </c>
      <c r="D582" s="26" t="s">
        <v>221</v>
      </c>
      <c r="E582" s="26" t="s">
        <v>493</v>
      </c>
      <c r="F582" s="28"/>
      <c r="G582" s="28"/>
      <c r="H582" s="27">
        <f>H587+H583</f>
        <v>23919.7</v>
      </c>
      <c r="I582" s="160">
        <f>I587+I583</f>
        <v>0</v>
      </c>
      <c r="J582" s="160">
        <f>J587+J583</f>
        <v>23919.7</v>
      </c>
    </row>
    <row r="583" spans="2:10" ht="15">
      <c r="B583" s="128" t="s">
        <v>326</v>
      </c>
      <c r="C583" s="26" t="s">
        <v>222</v>
      </c>
      <c r="D583" s="26" t="s">
        <v>221</v>
      </c>
      <c r="E583" s="26" t="s">
        <v>560</v>
      </c>
      <c r="F583" s="28"/>
      <c r="G583" s="28"/>
      <c r="H583" s="27">
        <f aca="true" t="shared" si="119" ref="H583:J585">H584</f>
        <v>277</v>
      </c>
      <c r="I583" s="160">
        <f t="shared" si="119"/>
        <v>0</v>
      </c>
      <c r="J583" s="160">
        <f t="shared" si="119"/>
        <v>277</v>
      </c>
    </row>
    <row r="584" spans="2:10" ht="45">
      <c r="B584" s="127" t="s">
        <v>273</v>
      </c>
      <c r="C584" s="26" t="s">
        <v>222</v>
      </c>
      <c r="D584" s="26" t="s">
        <v>221</v>
      </c>
      <c r="E584" s="26" t="s">
        <v>560</v>
      </c>
      <c r="F584" s="26" t="s">
        <v>272</v>
      </c>
      <c r="G584" s="26"/>
      <c r="H584" s="27">
        <f t="shared" si="119"/>
        <v>277</v>
      </c>
      <c r="I584" s="160">
        <f t="shared" si="119"/>
        <v>0</v>
      </c>
      <c r="J584" s="160">
        <f t="shared" si="119"/>
        <v>277</v>
      </c>
    </row>
    <row r="585" spans="2:10" ht="15">
      <c r="B585" s="121" t="s">
        <v>275</v>
      </c>
      <c r="C585" s="26" t="s">
        <v>222</v>
      </c>
      <c r="D585" s="26" t="s">
        <v>221</v>
      </c>
      <c r="E585" s="26" t="s">
        <v>560</v>
      </c>
      <c r="F585" s="26" t="s">
        <v>274</v>
      </c>
      <c r="G585" s="26"/>
      <c r="H585" s="27">
        <f t="shared" si="119"/>
        <v>277</v>
      </c>
      <c r="I585" s="160">
        <f t="shared" si="119"/>
        <v>0</v>
      </c>
      <c r="J585" s="160">
        <f t="shared" si="119"/>
        <v>277</v>
      </c>
    </row>
    <row r="586" spans="2:10" ht="15">
      <c r="B586" s="126" t="s">
        <v>260</v>
      </c>
      <c r="C586" s="26" t="s">
        <v>222</v>
      </c>
      <c r="D586" s="26" t="s">
        <v>221</v>
      </c>
      <c r="E586" s="26" t="s">
        <v>560</v>
      </c>
      <c r="F586" s="28" t="s">
        <v>274</v>
      </c>
      <c r="G586" s="28" t="s">
        <v>248</v>
      </c>
      <c r="H586" s="29">
        <f>'вед.прил13'!I140</f>
        <v>277</v>
      </c>
      <c r="I586" s="164">
        <f>'вед.прил13'!N140</f>
        <v>0</v>
      </c>
      <c r="J586" s="164">
        <f>'вед.прил13'!O140</f>
        <v>277</v>
      </c>
    </row>
    <row r="587" spans="2:10" ht="75">
      <c r="B587" s="128" t="s">
        <v>525</v>
      </c>
      <c r="C587" s="26" t="s">
        <v>222</v>
      </c>
      <c r="D587" s="26" t="s">
        <v>221</v>
      </c>
      <c r="E587" s="26" t="s">
        <v>494</v>
      </c>
      <c r="F587" s="26"/>
      <c r="G587" s="26"/>
      <c r="H587" s="27">
        <f>H588+H591</f>
        <v>23642.7</v>
      </c>
      <c r="I587" s="160">
        <f>I588+I591</f>
        <v>0</v>
      </c>
      <c r="J587" s="160">
        <f>J588+J591</f>
        <v>23642.7</v>
      </c>
    </row>
    <row r="588" spans="2:10" ht="45">
      <c r="B588" s="127" t="s">
        <v>273</v>
      </c>
      <c r="C588" s="26" t="s">
        <v>222</v>
      </c>
      <c r="D588" s="26" t="s">
        <v>221</v>
      </c>
      <c r="E588" s="26" t="s">
        <v>494</v>
      </c>
      <c r="F588" s="26" t="s">
        <v>272</v>
      </c>
      <c r="G588" s="26"/>
      <c r="H588" s="27">
        <f aca="true" t="shared" si="120" ref="H588:J589">H589</f>
        <v>236.5</v>
      </c>
      <c r="I588" s="160">
        <f t="shared" si="120"/>
        <v>0</v>
      </c>
      <c r="J588" s="160">
        <f t="shared" si="120"/>
        <v>236.5</v>
      </c>
    </row>
    <row r="589" spans="2:10" ht="18.75" customHeight="1">
      <c r="B589" s="121" t="s">
        <v>275</v>
      </c>
      <c r="C589" s="26" t="s">
        <v>222</v>
      </c>
      <c r="D589" s="26" t="s">
        <v>221</v>
      </c>
      <c r="E589" s="26" t="s">
        <v>494</v>
      </c>
      <c r="F589" s="26" t="s">
        <v>274</v>
      </c>
      <c r="G589" s="26"/>
      <c r="H589" s="27">
        <f t="shared" si="120"/>
        <v>236.5</v>
      </c>
      <c r="I589" s="160">
        <f t="shared" si="120"/>
        <v>0</v>
      </c>
      <c r="J589" s="160">
        <f t="shared" si="120"/>
        <v>236.5</v>
      </c>
    </row>
    <row r="590" spans="2:10" ht="18" customHeight="1">
      <c r="B590" s="126" t="s">
        <v>260</v>
      </c>
      <c r="C590" s="28" t="s">
        <v>222</v>
      </c>
      <c r="D590" s="28" t="s">
        <v>221</v>
      </c>
      <c r="E590" s="28" t="s">
        <v>494</v>
      </c>
      <c r="F590" s="28" t="s">
        <v>274</v>
      </c>
      <c r="G590" s="28" t="s">
        <v>248</v>
      </c>
      <c r="H590" s="29">
        <f>'вед.прил13'!I144</f>
        <v>236.5</v>
      </c>
      <c r="I590" s="172">
        <f>'вед.прил13'!N144</f>
        <v>0</v>
      </c>
      <c r="J590" s="172">
        <f>'вед.прил13'!O144</f>
        <v>236.5</v>
      </c>
    </row>
    <row r="591" spans="2:10" ht="45">
      <c r="B591" s="127" t="s">
        <v>273</v>
      </c>
      <c r="C591" s="26" t="s">
        <v>222</v>
      </c>
      <c r="D591" s="26" t="s">
        <v>221</v>
      </c>
      <c r="E591" s="26" t="s">
        <v>494</v>
      </c>
      <c r="F591" s="26" t="s">
        <v>272</v>
      </c>
      <c r="G591" s="26"/>
      <c r="H591" s="27">
        <f aca="true" t="shared" si="121" ref="H591:J592">H592</f>
        <v>23406.2</v>
      </c>
      <c r="I591" s="160">
        <f t="shared" si="121"/>
        <v>0</v>
      </c>
      <c r="J591" s="160">
        <f t="shared" si="121"/>
        <v>23406.2</v>
      </c>
    </row>
    <row r="592" spans="2:10" ht="15">
      <c r="B592" s="121" t="s">
        <v>275</v>
      </c>
      <c r="C592" s="26" t="s">
        <v>222</v>
      </c>
      <c r="D592" s="26" t="s">
        <v>221</v>
      </c>
      <c r="E592" s="26" t="s">
        <v>494</v>
      </c>
      <c r="F592" s="26" t="s">
        <v>274</v>
      </c>
      <c r="G592" s="26"/>
      <c r="H592" s="27">
        <f t="shared" si="121"/>
        <v>23406.2</v>
      </c>
      <c r="I592" s="160">
        <f t="shared" si="121"/>
        <v>0</v>
      </c>
      <c r="J592" s="160">
        <f t="shared" si="121"/>
        <v>23406.2</v>
      </c>
    </row>
    <row r="593" spans="2:10" ht="18.75" customHeight="1">
      <c r="B593" s="126" t="s">
        <v>261</v>
      </c>
      <c r="C593" s="28" t="s">
        <v>222</v>
      </c>
      <c r="D593" s="28" t="s">
        <v>221</v>
      </c>
      <c r="E593" s="28" t="s">
        <v>494</v>
      </c>
      <c r="F593" s="28" t="s">
        <v>274</v>
      </c>
      <c r="G593" s="28" t="s">
        <v>249</v>
      </c>
      <c r="H593" s="29">
        <f>'вед.прил13'!I147</f>
        <v>23406.2</v>
      </c>
      <c r="I593" s="172">
        <f>'вед.прил13'!N147</f>
        <v>0</v>
      </c>
      <c r="J593" s="172">
        <f>'вед.прил13'!O147</f>
        <v>23406.2</v>
      </c>
    </row>
    <row r="594" spans="2:10" ht="60">
      <c r="B594" s="121" t="s">
        <v>428</v>
      </c>
      <c r="C594" s="26" t="s">
        <v>222</v>
      </c>
      <c r="D594" s="26" t="s">
        <v>221</v>
      </c>
      <c r="E594" s="26" t="s">
        <v>426</v>
      </c>
      <c r="F594" s="26"/>
      <c r="G594" s="26"/>
      <c r="H594" s="27">
        <f>H599</f>
        <v>422.3</v>
      </c>
      <c r="I594" s="160">
        <f>I599</f>
        <v>0</v>
      </c>
      <c r="J594" s="160">
        <f>J599</f>
        <v>422.3</v>
      </c>
    </row>
    <row r="595" spans="2:10" ht="30">
      <c r="B595" s="121" t="s">
        <v>429</v>
      </c>
      <c r="C595" s="26" t="s">
        <v>222</v>
      </c>
      <c r="D595" s="26" t="s">
        <v>221</v>
      </c>
      <c r="E595" s="26" t="s">
        <v>427</v>
      </c>
      <c r="F595" s="26"/>
      <c r="G595" s="26"/>
      <c r="H595" s="27">
        <f aca="true" t="shared" si="122" ref="H595:J598">H596</f>
        <v>422.3</v>
      </c>
      <c r="I595" s="160">
        <f t="shared" si="122"/>
        <v>0</v>
      </c>
      <c r="J595" s="160">
        <f t="shared" si="122"/>
        <v>422.3</v>
      </c>
    </row>
    <row r="596" spans="2:10" ht="15">
      <c r="B596" s="121" t="s">
        <v>326</v>
      </c>
      <c r="C596" s="26" t="s">
        <v>222</v>
      </c>
      <c r="D596" s="26" t="s">
        <v>221</v>
      </c>
      <c r="E596" s="26" t="s">
        <v>432</v>
      </c>
      <c r="F596" s="26"/>
      <c r="G596" s="26"/>
      <c r="H596" s="27">
        <f t="shared" si="122"/>
        <v>422.3</v>
      </c>
      <c r="I596" s="160">
        <f t="shared" si="122"/>
        <v>0</v>
      </c>
      <c r="J596" s="160">
        <f t="shared" si="122"/>
        <v>422.3</v>
      </c>
    </row>
    <row r="597" spans="2:10" ht="45">
      <c r="B597" s="127" t="s">
        <v>273</v>
      </c>
      <c r="C597" s="26" t="s">
        <v>222</v>
      </c>
      <c r="D597" s="26" t="s">
        <v>221</v>
      </c>
      <c r="E597" s="26" t="s">
        <v>432</v>
      </c>
      <c r="F597" s="26" t="s">
        <v>272</v>
      </c>
      <c r="G597" s="26"/>
      <c r="H597" s="27">
        <f t="shared" si="122"/>
        <v>422.3</v>
      </c>
      <c r="I597" s="160">
        <f t="shared" si="122"/>
        <v>0</v>
      </c>
      <c r="J597" s="160">
        <f t="shared" si="122"/>
        <v>422.3</v>
      </c>
    </row>
    <row r="598" spans="2:10" ht="15">
      <c r="B598" s="121" t="s">
        <v>275</v>
      </c>
      <c r="C598" s="26" t="s">
        <v>222</v>
      </c>
      <c r="D598" s="26" t="s">
        <v>221</v>
      </c>
      <c r="E598" s="26" t="s">
        <v>432</v>
      </c>
      <c r="F598" s="26" t="s">
        <v>274</v>
      </c>
      <c r="G598" s="26"/>
      <c r="H598" s="27">
        <f t="shared" si="122"/>
        <v>422.3</v>
      </c>
      <c r="I598" s="160">
        <f t="shared" si="122"/>
        <v>0</v>
      </c>
      <c r="J598" s="160">
        <f t="shared" si="122"/>
        <v>422.3</v>
      </c>
    </row>
    <row r="599" spans="2:10" ht="22.5" customHeight="1">
      <c r="B599" s="126" t="s">
        <v>260</v>
      </c>
      <c r="C599" s="28" t="s">
        <v>222</v>
      </c>
      <c r="D599" s="28" t="s">
        <v>221</v>
      </c>
      <c r="E599" s="28" t="s">
        <v>432</v>
      </c>
      <c r="F599" s="28" t="s">
        <v>274</v>
      </c>
      <c r="G599" s="28" t="s">
        <v>248</v>
      </c>
      <c r="H599" s="29">
        <f>'вед.прил13'!I153</f>
        <v>422.3</v>
      </c>
      <c r="I599" s="172">
        <f>'вед.прил13'!N153</f>
        <v>0</v>
      </c>
      <c r="J599" s="172">
        <f>'вед.прил13'!O153</f>
        <v>422.3</v>
      </c>
    </row>
    <row r="600" spans="2:10" ht="48.75" customHeight="1">
      <c r="B600" s="121" t="s">
        <v>2</v>
      </c>
      <c r="C600" s="26" t="s">
        <v>222</v>
      </c>
      <c r="D600" s="26" t="s">
        <v>221</v>
      </c>
      <c r="E600" s="26" t="s">
        <v>3</v>
      </c>
      <c r="F600" s="26"/>
      <c r="G600" s="26"/>
      <c r="H600" s="27">
        <f>H601+H606</f>
        <v>1338.7</v>
      </c>
      <c r="I600" s="160">
        <f>I601+I606</f>
        <v>460.9</v>
      </c>
      <c r="J600" s="160">
        <f>J601+J606</f>
        <v>1799.6000000000001</v>
      </c>
    </row>
    <row r="601" spans="2:10" ht="50.25" customHeight="1">
      <c r="B601" s="121" t="s">
        <v>4</v>
      </c>
      <c r="C601" s="26" t="s">
        <v>222</v>
      </c>
      <c r="D601" s="26" t="s">
        <v>221</v>
      </c>
      <c r="E601" s="26" t="s">
        <v>5</v>
      </c>
      <c r="F601" s="28"/>
      <c r="G601" s="28"/>
      <c r="H601" s="27">
        <f aca="true" t="shared" si="123" ref="H601:J604">H602</f>
        <v>535.7</v>
      </c>
      <c r="I601" s="160">
        <f t="shared" si="123"/>
        <v>233.7</v>
      </c>
      <c r="J601" s="160">
        <f t="shared" si="123"/>
        <v>769.4000000000001</v>
      </c>
    </row>
    <row r="602" spans="2:10" ht="22.5" customHeight="1">
      <c r="B602" s="127" t="s">
        <v>326</v>
      </c>
      <c r="C602" s="26" t="s">
        <v>222</v>
      </c>
      <c r="D602" s="26" t="s">
        <v>221</v>
      </c>
      <c r="E602" s="26" t="s">
        <v>6</v>
      </c>
      <c r="F602" s="28"/>
      <c r="G602" s="28"/>
      <c r="H602" s="27">
        <f t="shared" si="123"/>
        <v>535.7</v>
      </c>
      <c r="I602" s="160">
        <f t="shared" si="123"/>
        <v>233.7</v>
      </c>
      <c r="J602" s="160">
        <f t="shared" si="123"/>
        <v>769.4000000000001</v>
      </c>
    </row>
    <row r="603" spans="2:10" ht="46.5" customHeight="1">
      <c r="B603" s="127" t="s">
        <v>273</v>
      </c>
      <c r="C603" s="26" t="s">
        <v>222</v>
      </c>
      <c r="D603" s="26" t="s">
        <v>221</v>
      </c>
      <c r="E603" s="26" t="s">
        <v>6</v>
      </c>
      <c r="F603" s="26" t="s">
        <v>272</v>
      </c>
      <c r="G603" s="26"/>
      <c r="H603" s="27">
        <f t="shared" si="123"/>
        <v>535.7</v>
      </c>
      <c r="I603" s="160">
        <f t="shared" si="123"/>
        <v>233.7</v>
      </c>
      <c r="J603" s="160">
        <f t="shared" si="123"/>
        <v>769.4000000000001</v>
      </c>
    </row>
    <row r="604" spans="2:10" ht="22.5" customHeight="1">
      <c r="B604" s="121" t="s">
        <v>275</v>
      </c>
      <c r="C604" s="26" t="s">
        <v>222</v>
      </c>
      <c r="D604" s="26" t="s">
        <v>221</v>
      </c>
      <c r="E604" s="26" t="s">
        <v>6</v>
      </c>
      <c r="F604" s="26" t="s">
        <v>274</v>
      </c>
      <c r="G604" s="26"/>
      <c r="H604" s="27">
        <f t="shared" si="123"/>
        <v>535.7</v>
      </c>
      <c r="I604" s="160">
        <f t="shared" si="123"/>
        <v>233.7</v>
      </c>
      <c r="J604" s="160">
        <f t="shared" si="123"/>
        <v>769.4000000000001</v>
      </c>
    </row>
    <row r="605" spans="2:10" ht="22.5" customHeight="1">
      <c r="B605" s="129" t="s">
        <v>260</v>
      </c>
      <c r="C605" s="28" t="s">
        <v>222</v>
      </c>
      <c r="D605" s="28" t="s">
        <v>221</v>
      </c>
      <c r="E605" s="28" t="s">
        <v>6</v>
      </c>
      <c r="F605" s="28" t="s">
        <v>274</v>
      </c>
      <c r="G605" s="28" t="s">
        <v>248</v>
      </c>
      <c r="H605" s="29">
        <f>'вед.прил13'!I159</f>
        <v>535.7</v>
      </c>
      <c r="I605" s="172">
        <f>'вед.прил13'!N159</f>
        <v>233.7</v>
      </c>
      <c r="J605" s="172">
        <f>'вед.прил13'!O159</f>
        <v>769.4000000000001</v>
      </c>
    </row>
    <row r="606" spans="2:10" ht="80.25" customHeight="1">
      <c r="B606" s="121" t="s">
        <v>499</v>
      </c>
      <c r="C606" s="26" t="s">
        <v>222</v>
      </c>
      <c r="D606" s="26" t="s">
        <v>221</v>
      </c>
      <c r="E606" s="26" t="s">
        <v>497</v>
      </c>
      <c r="F606" s="28"/>
      <c r="G606" s="28"/>
      <c r="H606" s="27">
        <f aca="true" t="shared" si="124" ref="H606:J609">H607</f>
        <v>803</v>
      </c>
      <c r="I606" s="160">
        <f t="shared" si="124"/>
        <v>227.2</v>
      </c>
      <c r="J606" s="160">
        <f t="shared" si="124"/>
        <v>1030.2</v>
      </c>
    </row>
    <row r="607" spans="2:10" ht="22.5" customHeight="1">
      <c r="B607" s="127" t="s">
        <v>326</v>
      </c>
      <c r="C607" s="26" t="s">
        <v>222</v>
      </c>
      <c r="D607" s="26" t="s">
        <v>221</v>
      </c>
      <c r="E607" s="26" t="s">
        <v>498</v>
      </c>
      <c r="F607" s="28"/>
      <c r="G607" s="28"/>
      <c r="H607" s="27">
        <f t="shared" si="124"/>
        <v>803</v>
      </c>
      <c r="I607" s="160">
        <f t="shared" si="124"/>
        <v>227.2</v>
      </c>
      <c r="J607" s="160">
        <f t="shared" si="124"/>
        <v>1030.2</v>
      </c>
    </row>
    <row r="608" spans="2:10" ht="45" customHeight="1">
      <c r="B608" s="127" t="s">
        <v>273</v>
      </c>
      <c r="C608" s="26" t="s">
        <v>222</v>
      </c>
      <c r="D608" s="26" t="s">
        <v>221</v>
      </c>
      <c r="E608" s="26" t="s">
        <v>498</v>
      </c>
      <c r="F608" s="26" t="s">
        <v>272</v>
      </c>
      <c r="G608" s="26"/>
      <c r="H608" s="27">
        <f t="shared" si="124"/>
        <v>803</v>
      </c>
      <c r="I608" s="160">
        <f t="shared" si="124"/>
        <v>227.2</v>
      </c>
      <c r="J608" s="160">
        <f t="shared" si="124"/>
        <v>1030.2</v>
      </c>
    </row>
    <row r="609" spans="2:10" ht="22.5" customHeight="1">
      <c r="B609" s="121" t="s">
        <v>275</v>
      </c>
      <c r="C609" s="26" t="s">
        <v>222</v>
      </c>
      <c r="D609" s="26" t="s">
        <v>221</v>
      </c>
      <c r="E609" s="26" t="s">
        <v>498</v>
      </c>
      <c r="F609" s="26" t="s">
        <v>274</v>
      </c>
      <c r="G609" s="26"/>
      <c r="H609" s="27">
        <f t="shared" si="124"/>
        <v>803</v>
      </c>
      <c r="I609" s="160">
        <f t="shared" si="124"/>
        <v>227.2</v>
      </c>
      <c r="J609" s="160">
        <f t="shared" si="124"/>
        <v>1030.2</v>
      </c>
    </row>
    <row r="610" spans="2:10" ht="22.5" customHeight="1">
      <c r="B610" s="129" t="s">
        <v>260</v>
      </c>
      <c r="C610" s="28" t="s">
        <v>222</v>
      </c>
      <c r="D610" s="28" t="s">
        <v>221</v>
      </c>
      <c r="E610" s="28" t="s">
        <v>498</v>
      </c>
      <c r="F610" s="28" t="s">
        <v>274</v>
      </c>
      <c r="G610" s="28" t="s">
        <v>248</v>
      </c>
      <c r="H610" s="29">
        <f>'вед.прил13'!I164</f>
        <v>803</v>
      </c>
      <c r="I610" s="172">
        <f>'вед.прил13'!N164</f>
        <v>227.2</v>
      </c>
      <c r="J610" s="172">
        <f>'вед.прил13'!O164</f>
        <v>1030.2</v>
      </c>
    </row>
    <row r="611" spans="2:10" ht="45">
      <c r="B611" s="127" t="s">
        <v>463</v>
      </c>
      <c r="C611" s="26" t="s">
        <v>222</v>
      </c>
      <c r="D611" s="26" t="s">
        <v>221</v>
      </c>
      <c r="E611" s="26" t="str">
        <f>'вед.прил13'!E165</f>
        <v>62 0 00 00000</v>
      </c>
      <c r="F611" s="26"/>
      <c r="G611" s="26"/>
      <c r="H611" s="27">
        <f aca="true" t="shared" si="125" ref="H611:J615">H612</f>
        <v>110</v>
      </c>
      <c r="I611" s="160">
        <f t="shared" si="125"/>
        <v>0</v>
      </c>
      <c r="J611" s="160">
        <f t="shared" si="125"/>
        <v>110</v>
      </c>
    </row>
    <row r="612" spans="2:10" ht="60">
      <c r="B612" s="127" t="str">
        <f>'вед.прил13'!A166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612" s="26" t="s">
        <v>222</v>
      </c>
      <c r="D612" s="26" t="s">
        <v>221</v>
      </c>
      <c r="E612" s="26" t="str">
        <f>'вед.прил13'!E166</f>
        <v>62 0 02 00000</v>
      </c>
      <c r="F612" s="26"/>
      <c r="G612" s="26"/>
      <c r="H612" s="27">
        <f t="shared" si="125"/>
        <v>110</v>
      </c>
      <c r="I612" s="160">
        <f t="shared" si="125"/>
        <v>0</v>
      </c>
      <c r="J612" s="160">
        <f t="shared" si="125"/>
        <v>110</v>
      </c>
    </row>
    <row r="613" spans="2:10" ht="15">
      <c r="B613" s="127" t="s">
        <v>326</v>
      </c>
      <c r="C613" s="26" t="s">
        <v>222</v>
      </c>
      <c r="D613" s="26" t="s">
        <v>221</v>
      </c>
      <c r="E613" s="26" t="str">
        <f>'вед.прил13'!E167</f>
        <v>62 0 02 77710</v>
      </c>
      <c r="F613" s="26"/>
      <c r="G613" s="26"/>
      <c r="H613" s="27">
        <f t="shared" si="125"/>
        <v>110</v>
      </c>
      <c r="I613" s="160">
        <f t="shared" si="125"/>
        <v>0</v>
      </c>
      <c r="J613" s="160">
        <f t="shared" si="125"/>
        <v>110</v>
      </c>
    </row>
    <row r="614" spans="2:10" ht="45">
      <c r="B614" s="127" t="s">
        <v>273</v>
      </c>
      <c r="C614" s="26" t="s">
        <v>222</v>
      </c>
      <c r="D614" s="26" t="s">
        <v>221</v>
      </c>
      <c r="E614" s="26" t="str">
        <f>'вед.прил13'!E168</f>
        <v>62 0 02 77710</v>
      </c>
      <c r="F614" s="26" t="s">
        <v>272</v>
      </c>
      <c r="G614" s="26"/>
      <c r="H614" s="27">
        <f t="shared" si="125"/>
        <v>110</v>
      </c>
      <c r="I614" s="160">
        <f t="shared" si="125"/>
        <v>0</v>
      </c>
      <c r="J614" s="160">
        <f t="shared" si="125"/>
        <v>110</v>
      </c>
    </row>
    <row r="615" spans="2:10" ht="15">
      <c r="B615" s="121" t="s">
        <v>275</v>
      </c>
      <c r="C615" s="26" t="s">
        <v>222</v>
      </c>
      <c r="D615" s="26" t="s">
        <v>221</v>
      </c>
      <c r="E615" s="26" t="str">
        <f>'вед.прил13'!E169</f>
        <v>62 0 02 77710</v>
      </c>
      <c r="F615" s="26" t="s">
        <v>274</v>
      </c>
      <c r="G615" s="26"/>
      <c r="H615" s="27">
        <f t="shared" si="125"/>
        <v>110</v>
      </c>
      <c r="I615" s="160">
        <f t="shared" si="125"/>
        <v>0</v>
      </c>
      <c r="J615" s="160">
        <f t="shared" si="125"/>
        <v>110</v>
      </c>
    </row>
    <row r="616" spans="2:10" ht="19.5" customHeight="1">
      <c r="B616" s="126" t="s">
        <v>260</v>
      </c>
      <c r="C616" s="28" t="s">
        <v>222</v>
      </c>
      <c r="D616" s="28" t="s">
        <v>221</v>
      </c>
      <c r="E616" s="28" t="str">
        <f>'вед.прил13'!E170</f>
        <v>62 0 02 77710</v>
      </c>
      <c r="F616" s="28" t="s">
        <v>274</v>
      </c>
      <c r="G616" s="28" t="s">
        <v>248</v>
      </c>
      <c r="H616" s="29">
        <f>'вед.прил13'!I170</f>
        <v>110</v>
      </c>
      <c r="I616" s="172">
        <f>'вед.прил13'!N170</f>
        <v>0</v>
      </c>
      <c r="J616" s="172">
        <f>'вед.прил13'!O170</f>
        <v>110</v>
      </c>
    </row>
    <row r="617" spans="2:10" ht="17.25" customHeight="1">
      <c r="B617" s="121" t="s">
        <v>190</v>
      </c>
      <c r="C617" s="26" t="s">
        <v>222</v>
      </c>
      <c r="D617" s="26" t="s">
        <v>221</v>
      </c>
      <c r="E617" s="118" t="s">
        <v>400</v>
      </c>
      <c r="F617" s="47"/>
      <c r="G617" s="47"/>
      <c r="H617" s="27">
        <f>H618+H630+H634+H622+H626</f>
        <v>26092.2</v>
      </c>
      <c r="I617" s="160">
        <f>I618+I630+I634+I622+I626</f>
        <v>1389</v>
      </c>
      <c r="J617" s="160">
        <f>J618+J630+J634+J622+J626</f>
        <v>27481.2</v>
      </c>
    </row>
    <row r="618" spans="2:10" ht="45">
      <c r="B618" s="127" t="s">
        <v>325</v>
      </c>
      <c r="C618" s="26" t="s">
        <v>222</v>
      </c>
      <c r="D618" s="26" t="s">
        <v>221</v>
      </c>
      <c r="E618" s="118" t="s">
        <v>383</v>
      </c>
      <c r="F618" s="47"/>
      <c r="G618" s="47"/>
      <c r="H618" s="27">
        <f aca="true" t="shared" si="126" ref="H618:J620">H619</f>
        <v>5576.2</v>
      </c>
      <c r="I618" s="160">
        <f t="shared" si="126"/>
        <v>1389</v>
      </c>
      <c r="J618" s="160">
        <f t="shared" si="126"/>
        <v>6965.2</v>
      </c>
    </row>
    <row r="619" spans="2:10" ht="45">
      <c r="B619" s="127" t="s">
        <v>273</v>
      </c>
      <c r="C619" s="26" t="s">
        <v>222</v>
      </c>
      <c r="D619" s="26" t="s">
        <v>221</v>
      </c>
      <c r="E619" s="118" t="s">
        <v>383</v>
      </c>
      <c r="F619" s="26" t="s">
        <v>272</v>
      </c>
      <c r="G619" s="47"/>
      <c r="H619" s="27">
        <f t="shared" si="126"/>
        <v>5576.2</v>
      </c>
      <c r="I619" s="160">
        <f t="shared" si="126"/>
        <v>1389</v>
      </c>
      <c r="J619" s="160">
        <f t="shared" si="126"/>
        <v>6965.2</v>
      </c>
    </row>
    <row r="620" spans="2:10" ht="15">
      <c r="B620" s="121" t="s">
        <v>275</v>
      </c>
      <c r="C620" s="26" t="s">
        <v>222</v>
      </c>
      <c r="D620" s="26" t="s">
        <v>221</v>
      </c>
      <c r="E620" s="118" t="s">
        <v>383</v>
      </c>
      <c r="F620" s="26" t="s">
        <v>274</v>
      </c>
      <c r="G620" s="47"/>
      <c r="H620" s="27">
        <f t="shared" si="126"/>
        <v>5576.2</v>
      </c>
      <c r="I620" s="160">
        <f t="shared" si="126"/>
        <v>1389</v>
      </c>
      <c r="J620" s="160">
        <f t="shared" si="126"/>
        <v>6965.2</v>
      </c>
    </row>
    <row r="621" spans="2:10" ht="18.75" customHeight="1">
      <c r="B621" s="129" t="s">
        <v>261</v>
      </c>
      <c r="C621" s="28" t="s">
        <v>222</v>
      </c>
      <c r="D621" s="28" t="s">
        <v>221</v>
      </c>
      <c r="E621" s="56" t="s">
        <v>383</v>
      </c>
      <c r="F621" s="28" t="s">
        <v>274</v>
      </c>
      <c r="G621" s="28" t="s">
        <v>249</v>
      </c>
      <c r="H621" s="29">
        <f>'вед.прил13'!I175</f>
        <v>5576.2</v>
      </c>
      <c r="I621" s="172">
        <f>'вед.прил13'!N175</f>
        <v>1389</v>
      </c>
      <c r="J621" s="172">
        <f>'вед.прил13'!O175</f>
        <v>6965.2</v>
      </c>
    </row>
    <row r="622" spans="2:10" ht="75">
      <c r="B622" s="121" t="s">
        <v>452</v>
      </c>
      <c r="C622" s="26" t="s">
        <v>222</v>
      </c>
      <c r="D622" s="26" t="s">
        <v>221</v>
      </c>
      <c r="E622" s="26" t="s">
        <v>451</v>
      </c>
      <c r="F622" s="26"/>
      <c r="G622" s="28"/>
      <c r="H622" s="27">
        <f aca="true" t="shared" si="127" ref="H622:J624">H623</f>
        <v>750</v>
      </c>
      <c r="I622" s="160">
        <f t="shared" si="127"/>
        <v>0</v>
      </c>
      <c r="J622" s="160">
        <f t="shared" si="127"/>
        <v>750</v>
      </c>
    </row>
    <row r="623" spans="2:10" ht="45">
      <c r="B623" s="121" t="s">
        <v>273</v>
      </c>
      <c r="C623" s="26" t="s">
        <v>222</v>
      </c>
      <c r="D623" s="26" t="s">
        <v>221</v>
      </c>
      <c r="E623" s="26" t="s">
        <v>451</v>
      </c>
      <c r="F623" s="26" t="s">
        <v>272</v>
      </c>
      <c r="G623" s="28"/>
      <c r="H623" s="27">
        <f t="shared" si="127"/>
        <v>750</v>
      </c>
      <c r="I623" s="160">
        <f t="shared" si="127"/>
        <v>0</v>
      </c>
      <c r="J623" s="160">
        <f t="shared" si="127"/>
        <v>750</v>
      </c>
    </row>
    <row r="624" spans="2:10" ht="15">
      <c r="B624" s="121" t="s">
        <v>275</v>
      </c>
      <c r="C624" s="26" t="s">
        <v>222</v>
      </c>
      <c r="D624" s="26" t="s">
        <v>221</v>
      </c>
      <c r="E624" s="26" t="s">
        <v>451</v>
      </c>
      <c r="F624" s="26" t="s">
        <v>274</v>
      </c>
      <c r="G624" s="28"/>
      <c r="H624" s="27">
        <f t="shared" si="127"/>
        <v>750</v>
      </c>
      <c r="I624" s="160">
        <f t="shared" si="127"/>
        <v>0</v>
      </c>
      <c r="J624" s="160">
        <f t="shared" si="127"/>
        <v>750</v>
      </c>
    </row>
    <row r="625" spans="2:10" ht="21" customHeight="1">
      <c r="B625" s="129" t="s">
        <v>261</v>
      </c>
      <c r="C625" s="28" t="s">
        <v>222</v>
      </c>
      <c r="D625" s="28" t="s">
        <v>221</v>
      </c>
      <c r="E625" s="28" t="s">
        <v>451</v>
      </c>
      <c r="F625" s="28" t="s">
        <v>274</v>
      </c>
      <c r="G625" s="28" t="s">
        <v>249</v>
      </c>
      <c r="H625" s="29">
        <f>'вед.прил13'!I179</f>
        <v>750</v>
      </c>
      <c r="I625" s="172">
        <f>'вед.прил13'!N179</f>
        <v>0</v>
      </c>
      <c r="J625" s="172">
        <f>'вед.прил13'!O179</f>
        <v>750</v>
      </c>
    </row>
    <row r="626" spans="2:10" ht="61.5" customHeight="1">
      <c r="B626" s="121" t="s">
        <v>322</v>
      </c>
      <c r="C626" s="26" t="s">
        <v>222</v>
      </c>
      <c r="D626" s="26" t="s">
        <v>221</v>
      </c>
      <c r="E626" s="26" t="s">
        <v>12</v>
      </c>
      <c r="F626" s="26"/>
      <c r="G626" s="28"/>
      <c r="H626" s="27">
        <f aca="true" t="shared" si="128" ref="H626:J628">H627</f>
        <v>840</v>
      </c>
      <c r="I626" s="160">
        <f t="shared" si="128"/>
        <v>0</v>
      </c>
      <c r="J626" s="160">
        <f t="shared" si="128"/>
        <v>840</v>
      </c>
    </row>
    <row r="627" spans="2:10" ht="46.5" customHeight="1">
      <c r="B627" s="121" t="s">
        <v>273</v>
      </c>
      <c r="C627" s="26" t="s">
        <v>222</v>
      </c>
      <c r="D627" s="26" t="s">
        <v>221</v>
      </c>
      <c r="E627" s="26" t="s">
        <v>12</v>
      </c>
      <c r="F627" s="26" t="s">
        <v>272</v>
      </c>
      <c r="G627" s="28"/>
      <c r="H627" s="27">
        <f t="shared" si="128"/>
        <v>840</v>
      </c>
      <c r="I627" s="160">
        <f t="shared" si="128"/>
        <v>0</v>
      </c>
      <c r="J627" s="160">
        <f t="shared" si="128"/>
        <v>840</v>
      </c>
    </row>
    <row r="628" spans="2:10" ht="21" customHeight="1">
      <c r="B628" s="121" t="s">
        <v>275</v>
      </c>
      <c r="C628" s="26" t="s">
        <v>222</v>
      </c>
      <c r="D628" s="26" t="s">
        <v>221</v>
      </c>
      <c r="E628" s="26" t="s">
        <v>12</v>
      </c>
      <c r="F628" s="26" t="s">
        <v>274</v>
      </c>
      <c r="G628" s="28"/>
      <c r="H628" s="27">
        <f t="shared" si="128"/>
        <v>840</v>
      </c>
      <c r="I628" s="160">
        <f t="shared" si="128"/>
        <v>0</v>
      </c>
      <c r="J628" s="160">
        <f t="shared" si="128"/>
        <v>840</v>
      </c>
    </row>
    <row r="629" spans="2:10" ht="21" customHeight="1">
      <c r="B629" s="129" t="s">
        <v>260</v>
      </c>
      <c r="C629" s="28" t="s">
        <v>222</v>
      </c>
      <c r="D629" s="28" t="s">
        <v>221</v>
      </c>
      <c r="E629" s="28" t="s">
        <v>12</v>
      </c>
      <c r="F629" s="28" t="s">
        <v>274</v>
      </c>
      <c r="G629" s="28" t="s">
        <v>248</v>
      </c>
      <c r="H629" s="29">
        <f>'вед.прил13'!I183</f>
        <v>840</v>
      </c>
      <c r="I629" s="172">
        <f>'вед.прил13'!N183</f>
        <v>0</v>
      </c>
      <c r="J629" s="172">
        <f>'вед.прил13'!O183</f>
        <v>840</v>
      </c>
    </row>
    <row r="630" spans="2:10" ht="90">
      <c r="B630" s="121" t="s">
        <v>480</v>
      </c>
      <c r="C630" s="26" t="s">
        <v>222</v>
      </c>
      <c r="D630" s="26" t="s">
        <v>221</v>
      </c>
      <c r="E630" s="118" t="s">
        <v>481</v>
      </c>
      <c r="F630" s="28"/>
      <c r="G630" s="28"/>
      <c r="H630" s="27">
        <f aca="true" t="shared" si="129" ref="H630:J632">H631</f>
        <v>0</v>
      </c>
      <c r="I630" s="160">
        <f t="shared" si="129"/>
        <v>0</v>
      </c>
      <c r="J630" s="160">
        <f t="shared" si="129"/>
        <v>0</v>
      </c>
    </row>
    <row r="631" spans="2:10" ht="45">
      <c r="B631" s="127" t="s">
        <v>273</v>
      </c>
      <c r="C631" s="26" t="s">
        <v>222</v>
      </c>
      <c r="D631" s="26" t="s">
        <v>221</v>
      </c>
      <c r="E631" s="118" t="s">
        <v>481</v>
      </c>
      <c r="F631" s="26" t="s">
        <v>272</v>
      </c>
      <c r="G631" s="47"/>
      <c r="H631" s="27">
        <f t="shared" si="129"/>
        <v>0</v>
      </c>
      <c r="I631" s="160">
        <f t="shared" si="129"/>
        <v>0</v>
      </c>
      <c r="J631" s="160">
        <f t="shared" si="129"/>
        <v>0</v>
      </c>
    </row>
    <row r="632" spans="2:10" ht="15">
      <c r="B632" s="121" t="s">
        <v>275</v>
      </c>
      <c r="C632" s="26" t="s">
        <v>222</v>
      </c>
      <c r="D632" s="26" t="s">
        <v>221</v>
      </c>
      <c r="E632" s="118" t="s">
        <v>481</v>
      </c>
      <c r="F632" s="26" t="s">
        <v>274</v>
      </c>
      <c r="G632" s="47"/>
      <c r="H632" s="27">
        <f t="shared" si="129"/>
        <v>0</v>
      </c>
      <c r="I632" s="160">
        <f t="shared" si="129"/>
        <v>0</v>
      </c>
      <c r="J632" s="160">
        <f t="shared" si="129"/>
        <v>0</v>
      </c>
    </row>
    <row r="633" spans="2:10" ht="23.25" customHeight="1">
      <c r="B633" s="129" t="s">
        <v>261</v>
      </c>
      <c r="C633" s="28" t="s">
        <v>222</v>
      </c>
      <c r="D633" s="28" t="s">
        <v>221</v>
      </c>
      <c r="E633" s="56" t="s">
        <v>481</v>
      </c>
      <c r="F633" s="28" t="s">
        <v>274</v>
      </c>
      <c r="G633" s="28" t="s">
        <v>249</v>
      </c>
      <c r="H633" s="29">
        <f>'вед.прил13'!I187</f>
        <v>0</v>
      </c>
      <c r="I633" s="172">
        <f>'вед.прил13'!N187</f>
        <v>0</v>
      </c>
      <c r="J633" s="172">
        <f>'вед.прил13'!O187</f>
        <v>0</v>
      </c>
    </row>
    <row r="634" spans="2:10" ht="90">
      <c r="B634" s="121" t="s">
        <v>480</v>
      </c>
      <c r="C634" s="26" t="s">
        <v>222</v>
      </c>
      <c r="D634" s="26" t="s">
        <v>221</v>
      </c>
      <c r="E634" s="118" t="s">
        <v>524</v>
      </c>
      <c r="F634" s="28"/>
      <c r="G634" s="28"/>
      <c r="H634" s="27">
        <f aca="true" t="shared" si="130" ref="H634:J636">H635</f>
        <v>18926</v>
      </c>
      <c r="I634" s="160">
        <f t="shared" si="130"/>
        <v>0</v>
      </c>
      <c r="J634" s="160">
        <f t="shared" si="130"/>
        <v>18926</v>
      </c>
    </row>
    <row r="635" spans="2:10" ht="45">
      <c r="B635" s="127" t="s">
        <v>273</v>
      </c>
      <c r="C635" s="26" t="s">
        <v>222</v>
      </c>
      <c r="D635" s="26" t="s">
        <v>221</v>
      </c>
      <c r="E635" s="118" t="s">
        <v>524</v>
      </c>
      <c r="F635" s="26" t="s">
        <v>272</v>
      </c>
      <c r="G635" s="47"/>
      <c r="H635" s="27">
        <f t="shared" si="130"/>
        <v>18926</v>
      </c>
      <c r="I635" s="160">
        <f t="shared" si="130"/>
        <v>0</v>
      </c>
      <c r="J635" s="160">
        <f t="shared" si="130"/>
        <v>18926</v>
      </c>
    </row>
    <row r="636" spans="2:10" ht="18" customHeight="1">
      <c r="B636" s="121" t="s">
        <v>275</v>
      </c>
      <c r="C636" s="26" t="s">
        <v>222</v>
      </c>
      <c r="D636" s="26" t="s">
        <v>221</v>
      </c>
      <c r="E636" s="118" t="s">
        <v>524</v>
      </c>
      <c r="F636" s="26" t="s">
        <v>274</v>
      </c>
      <c r="G636" s="47"/>
      <c r="H636" s="27">
        <f t="shared" si="130"/>
        <v>18926</v>
      </c>
      <c r="I636" s="160">
        <f t="shared" si="130"/>
        <v>0</v>
      </c>
      <c r="J636" s="160">
        <f t="shared" si="130"/>
        <v>18926</v>
      </c>
    </row>
    <row r="637" spans="2:10" ht="21" customHeight="1">
      <c r="B637" s="129" t="s">
        <v>261</v>
      </c>
      <c r="C637" s="28" t="s">
        <v>222</v>
      </c>
      <c r="D637" s="28" t="s">
        <v>221</v>
      </c>
      <c r="E637" s="56" t="s">
        <v>524</v>
      </c>
      <c r="F637" s="28" t="s">
        <v>274</v>
      </c>
      <c r="G637" s="28" t="s">
        <v>249</v>
      </c>
      <c r="H637" s="29">
        <f>'вед.прил13'!I191</f>
        <v>18926</v>
      </c>
      <c r="I637" s="172">
        <f>'вед.прил13'!N191</f>
        <v>0</v>
      </c>
      <c r="J637" s="172">
        <f>'вед.прил13'!O191</f>
        <v>18926</v>
      </c>
    </row>
    <row r="638" spans="2:10" ht="18.75" customHeight="1">
      <c r="B638" s="60" t="s">
        <v>333</v>
      </c>
      <c r="C638" s="47" t="s">
        <v>222</v>
      </c>
      <c r="D638" s="47" t="s">
        <v>216</v>
      </c>
      <c r="E638" s="47"/>
      <c r="F638" s="47"/>
      <c r="G638" s="47"/>
      <c r="H638" s="101">
        <f>H646+H661+H668+H675+H639</f>
        <v>47062.8</v>
      </c>
      <c r="I638" s="171">
        <f>I646+I661+I668+I675+I639</f>
        <v>1300</v>
      </c>
      <c r="J638" s="171">
        <f>J646+J661+J668+J675+J639</f>
        <v>48362.8</v>
      </c>
    </row>
    <row r="639" spans="2:10" ht="42.75" customHeight="1">
      <c r="B639" s="121" t="s">
        <v>0</v>
      </c>
      <c r="C639" s="26" t="s">
        <v>222</v>
      </c>
      <c r="D639" s="26" t="s">
        <v>216</v>
      </c>
      <c r="E639" s="26" t="s">
        <v>376</v>
      </c>
      <c r="F639" s="47"/>
      <c r="G639" s="47"/>
      <c r="H639" s="27">
        <f aca="true" t="shared" si="131" ref="H639:J644">H640</f>
        <v>6</v>
      </c>
      <c r="I639" s="160">
        <f t="shared" si="131"/>
        <v>0</v>
      </c>
      <c r="J639" s="160">
        <f t="shared" si="131"/>
        <v>6</v>
      </c>
    </row>
    <row r="640" spans="2:10" ht="62.25" customHeight="1">
      <c r="B640" s="121" t="s">
        <v>428</v>
      </c>
      <c r="C640" s="26" t="s">
        <v>222</v>
      </c>
      <c r="D640" s="26" t="s">
        <v>216</v>
      </c>
      <c r="E640" s="26" t="s">
        <v>426</v>
      </c>
      <c r="F640" s="26"/>
      <c r="G640" s="26"/>
      <c r="H640" s="27">
        <f t="shared" si="131"/>
        <v>6</v>
      </c>
      <c r="I640" s="160">
        <f t="shared" si="131"/>
        <v>0</v>
      </c>
      <c r="J640" s="160">
        <f t="shared" si="131"/>
        <v>6</v>
      </c>
    </row>
    <row r="641" spans="2:10" ht="34.5" customHeight="1">
      <c r="B641" s="121" t="s">
        <v>429</v>
      </c>
      <c r="C641" s="26" t="s">
        <v>222</v>
      </c>
      <c r="D641" s="26" t="s">
        <v>216</v>
      </c>
      <c r="E641" s="26" t="s">
        <v>427</v>
      </c>
      <c r="F641" s="26"/>
      <c r="G641" s="26"/>
      <c r="H641" s="27">
        <f t="shared" si="131"/>
        <v>6</v>
      </c>
      <c r="I641" s="160">
        <f t="shared" si="131"/>
        <v>0</v>
      </c>
      <c r="J641" s="160">
        <f t="shared" si="131"/>
        <v>6</v>
      </c>
    </row>
    <row r="642" spans="2:10" ht="18.75" customHeight="1">
      <c r="B642" s="121" t="s">
        <v>326</v>
      </c>
      <c r="C642" s="26" t="s">
        <v>222</v>
      </c>
      <c r="D642" s="26" t="s">
        <v>216</v>
      </c>
      <c r="E642" s="26" t="s">
        <v>432</v>
      </c>
      <c r="F642" s="26"/>
      <c r="G642" s="26"/>
      <c r="H642" s="27">
        <f t="shared" si="131"/>
        <v>6</v>
      </c>
      <c r="I642" s="160">
        <f t="shared" si="131"/>
        <v>0</v>
      </c>
      <c r="J642" s="160">
        <f t="shared" si="131"/>
        <v>6</v>
      </c>
    </row>
    <row r="643" spans="2:10" ht="45.75" customHeight="1">
      <c r="B643" s="127" t="s">
        <v>273</v>
      </c>
      <c r="C643" s="26" t="s">
        <v>222</v>
      </c>
      <c r="D643" s="26" t="s">
        <v>216</v>
      </c>
      <c r="E643" s="26" t="s">
        <v>432</v>
      </c>
      <c r="F643" s="26" t="s">
        <v>272</v>
      </c>
      <c r="G643" s="26"/>
      <c r="H643" s="27">
        <f t="shared" si="131"/>
        <v>6</v>
      </c>
      <c r="I643" s="160">
        <f t="shared" si="131"/>
        <v>0</v>
      </c>
      <c r="J643" s="160">
        <f t="shared" si="131"/>
        <v>6</v>
      </c>
    </row>
    <row r="644" spans="2:10" ht="18.75" customHeight="1">
      <c r="B644" s="121" t="s">
        <v>275</v>
      </c>
      <c r="C644" s="26" t="s">
        <v>222</v>
      </c>
      <c r="D644" s="26" t="s">
        <v>216</v>
      </c>
      <c r="E644" s="26" t="s">
        <v>432</v>
      </c>
      <c r="F644" s="26" t="s">
        <v>274</v>
      </c>
      <c r="G644" s="26"/>
      <c r="H644" s="27">
        <f t="shared" si="131"/>
        <v>6</v>
      </c>
      <c r="I644" s="160">
        <f t="shared" si="131"/>
        <v>0</v>
      </c>
      <c r="J644" s="160">
        <f t="shared" si="131"/>
        <v>6</v>
      </c>
    </row>
    <row r="645" spans="2:10" ht="18.75" customHeight="1">
      <c r="B645" s="126" t="s">
        <v>260</v>
      </c>
      <c r="C645" s="28" t="s">
        <v>222</v>
      </c>
      <c r="D645" s="28" t="s">
        <v>216</v>
      </c>
      <c r="E645" s="28" t="s">
        <v>432</v>
      </c>
      <c r="F645" s="28" t="s">
        <v>274</v>
      </c>
      <c r="G645" s="28" t="s">
        <v>248</v>
      </c>
      <c r="H645" s="29">
        <f>'вед.прил13'!I851</f>
        <v>6</v>
      </c>
      <c r="I645" s="164">
        <f>'вед.прил13'!N851</f>
        <v>0</v>
      </c>
      <c r="J645" s="164">
        <f>'вед.прил13'!O851</f>
        <v>6</v>
      </c>
    </row>
    <row r="646" spans="2:10" ht="45">
      <c r="B646" s="121" t="str">
        <f>'вед.прил13'!A852</f>
        <v>Муниципальная программа "Культура и искусство города Ливны Орловской области на 2020-2024 годы"</v>
      </c>
      <c r="C646" s="26" t="s">
        <v>222</v>
      </c>
      <c r="D646" s="26" t="s">
        <v>216</v>
      </c>
      <c r="E646" s="26" t="str">
        <f>'вед.прил13'!E852</f>
        <v>53 0 00 00000 </v>
      </c>
      <c r="F646" s="26"/>
      <c r="G646" s="26"/>
      <c r="H646" s="27">
        <f aca="true" t="shared" si="132" ref="H646:J651">H647</f>
        <v>36110.6</v>
      </c>
      <c r="I646" s="160">
        <f t="shared" si="132"/>
        <v>877</v>
      </c>
      <c r="J646" s="160">
        <f t="shared" si="132"/>
        <v>36987.6</v>
      </c>
    </row>
    <row r="647" spans="2:10" ht="45">
      <c r="B647" s="121" t="str">
        <f>'вед.прил13'!A853</f>
        <v>Подпрограмма "Развитие дополнительного образования в сфере культуры и искусства  города Ливны " </v>
      </c>
      <c r="C647" s="26" t="s">
        <v>222</v>
      </c>
      <c r="D647" s="26" t="s">
        <v>216</v>
      </c>
      <c r="E647" s="26" t="str">
        <f>'вед.прил13'!E853</f>
        <v>53 1 00 00000</v>
      </c>
      <c r="F647" s="26"/>
      <c r="G647" s="26"/>
      <c r="H647" s="27">
        <f t="shared" si="132"/>
        <v>36110.6</v>
      </c>
      <c r="I647" s="160">
        <f t="shared" si="132"/>
        <v>877</v>
      </c>
      <c r="J647" s="160">
        <f t="shared" si="132"/>
        <v>36987.6</v>
      </c>
    </row>
    <row r="648" spans="2:10" ht="45">
      <c r="B648" s="121" t="str">
        <f>'вед.прил13'!A854</f>
        <v>Основное мероприятие "Обеспечение деятельности учреждений дополнительного образования"</v>
      </c>
      <c r="C648" s="26" t="s">
        <v>222</v>
      </c>
      <c r="D648" s="26" t="s">
        <v>216</v>
      </c>
      <c r="E648" s="26" t="str">
        <f>'вед.прил13'!E854</f>
        <v>53 1 01 00000</v>
      </c>
      <c r="F648" s="26"/>
      <c r="G648" s="26"/>
      <c r="H648" s="27">
        <f>H649+H653</f>
        <v>36110.6</v>
      </c>
      <c r="I648" s="160">
        <f>I649+I653</f>
        <v>877</v>
      </c>
      <c r="J648" s="160">
        <f>J649+J653</f>
        <v>36987.6</v>
      </c>
    </row>
    <row r="649" spans="2:10" ht="17.25" customHeight="1">
      <c r="B649" s="127" t="s">
        <v>326</v>
      </c>
      <c r="C649" s="26" t="s">
        <v>222</v>
      </c>
      <c r="D649" s="26" t="s">
        <v>216</v>
      </c>
      <c r="E649" s="26" t="str">
        <f>'вед.прил13'!E855</f>
        <v>53 1 01 77280</v>
      </c>
      <c r="F649" s="26"/>
      <c r="G649" s="26"/>
      <c r="H649" s="27">
        <f t="shared" si="132"/>
        <v>30837.1</v>
      </c>
      <c r="I649" s="160">
        <f t="shared" si="132"/>
        <v>877</v>
      </c>
      <c r="J649" s="160">
        <f t="shared" si="132"/>
        <v>31714.1</v>
      </c>
    </row>
    <row r="650" spans="2:10" ht="45">
      <c r="B650" s="127" t="s">
        <v>273</v>
      </c>
      <c r="C650" s="26" t="s">
        <v>222</v>
      </c>
      <c r="D650" s="26" t="s">
        <v>216</v>
      </c>
      <c r="E650" s="26" t="str">
        <f>'вед.прил13'!E856</f>
        <v>53 1 01 77280</v>
      </c>
      <c r="F650" s="26" t="s">
        <v>272</v>
      </c>
      <c r="G650" s="26"/>
      <c r="H650" s="27">
        <f t="shared" si="132"/>
        <v>30837.1</v>
      </c>
      <c r="I650" s="160">
        <f t="shared" si="132"/>
        <v>877</v>
      </c>
      <c r="J650" s="160">
        <f t="shared" si="132"/>
        <v>31714.1</v>
      </c>
    </row>
    <row r="651" spans="2:10" ht="16.5" customHeight="1">
      <c r="B651" s="121" t="s">
        <v>275</v>
      </c>
      <c r="C651" s="26" t="s">
        <v>222</v>
      </c>
      <c r="D651" s="26" t="s">
        <v>216</v>
      </c>
      <c r="E651" s="26" t="str">
        <f>'вед.прил13'!E857</f>
        <v>53 1 01 77280</v>
      </c>
      <c r="F651" s="26" t="s">
        <v>274</v>
      </c>
      <c r="G651" s="26"/>
      <c r="H651" s="27">
        <f t="shared" si="132"/>
        <v>30837.1</v>
      </c>
      <c r="I651" s="160">
        <f t="shared" si="132"/>
        <v>877</v>
      </c>
      <c r="J651" s="160">
        <f t="shared" si="132"/>
        <v>31714.1</v>
      </c>
    </row>
    <row r="652" spans="2:10" ht="18.75" customHeight="1">
      <c r="B652" s="126" t="s">
        <v>260</v>
      </c>
      <c r="C652" s="28" t="s">
        <v>222</v>
      </c>
      <c r="D652" s="28" t="s">
        <v>216</v>
      </c>
      <c r="E652" s="28" t="str">
        <f>'вед.прил13'!E858</f>
        <v>53 1 01 77280</v>
      </c>
      <c r="F652" s="28" t="s">
        <v>274</v>
      </c>
      <c r="G652" s="28" t="s">
        <v>248</v>
      </c>
      <c r="H652" s="29">
        <f>'вед.прил13'!I858</f>
        <v>30837.1</v>
      </c>
      <c r="I652" s="172">
        <f>'вед.прил13'!N858</f>
        <v>877</v>
      </c>
      <c r="J652" s="172">
        <f>'вед.прил13'!O858</f>
        <v>31714.1</v>
      </c>
    </row>
    <row r="653" spans="2:10" ht="61.5" customHeight="1">
      <c r="B653" s="127" t="s">
        <v>533</v>
      </c>
      <c r="C653" s="26" t="s">
        <v>222</v>
      </c>
      <c r="D653" s="26" t="s">
        <v>216</v>
      </c>
      <c r="E653" s="26" t="s">
        <v>532</v>
      </c>
      <c r="F653" s="26"/>
      <c r="G653" s="26"/>
      <c r="H653" s="27">
        <f>H654</f>
        <v>5273.5</v>
      </c>
      <c r="I653" s="160">
        <f>I654</f>
        <v>0</v>
      </c>
      <c r="J653" s="160">
        <f>J654</f>
        <v>5273.5</v>
      </c>
    </row>
    <row r="654" spans="2:10" ht="30">
      <c r="B654" s="127" t="s">
        <v>534</v>
      </c>
      <c r="C654" s="26" t="s">
        <v>222</v>
      </c>
      <c r="D654" s="26" t="s">
        <v>216</v>
      </c>
      <c r="E654" s="26" t="s">
        <v>513</v>
      </c>
      <c r="F654" s="26"/>
      <c r="G654" s="26"/>
      <c r="H654" s="27">
        <f>H655+H658</f>
        <v>5273.5</v>
      </c>
      <c r="I654" s="160">
        <f>I655+I658</f>
        <v>0</v>
      </c>
      <c r="J654" s="160">
        <f>J655+J658</f>
        <v>5273.5</v>
      </c>
    </row>
    <row r="655" spans="2:10" ht="45">
      <c r="B655" s="127" t="s">
        <v>273</v>
      </c>
      <c r="C655" s="26" t="s">
        <v>222</v>
      </c>
      <c r="D655" s="26" t="s">
        <v>216</v>
      </c>
      <c r="E655" s="26" t="s">
        <v>513</v>
      </c>
      <c r="F655" s="26" t="s">
        <v>272</v>
      </c>
      <c r="G655" s="26"/>
      <c r="H655" s="27">
        <f aca="true" t="shared" si="133" ref="H655:J659">H656</f>
        <v>263.7</v>
      </c>
      <c r="I655" s="160">
        <f t="shared" si="133"/>
        <v>0</v>
      </c>
      <c r="J655" s="160">
        <f t="shared" si="133"/>
        <v>263.7</v>
      </c>
    </row>
    <row r="656" spans="2:10" ht="17.25" customHeight="1">
      <c r="B656" s="121" t="s">
        <v>275</v>
      </c>
      <c r="C656" s="26" t="s">
        <v>222</v>
      </c>
      <c r="D656" s="26" t="s">
        <v>216</v>
      </c>
      <c r="E656" s="26" t="s">
        <v>513</v>
      </c>
      <c r="F656" s="26" t="s">
        <v>274</v>
      </c>
      <c r="G656" s="26"/>
      <c r="H656" s="27">
        <f t="shared" si="133"/>
        <v>263.7</v>
      </c>
      <c r="I656" s="160">
        <f t="shared" si="133"/>
        <v>0</v>
      </c>
      <c r="J656" s="160">
        <f t="shared" si="133"/>
        <v>263.7</v>
      </c>
    </row>
    <row r="657" spans="2:10" ht="18.75" customHeight="1">
      <c r="B657" s="126" t="s">
        <v>260</v>
      </c>
      <c r="C657" s="28" t="s">
        <v>222</v>
      </c>
      <c r="D657" s="28" t="s">
        <v>216</v>
      </c>
      <c r="E657" s="28" t="s">
        <v>513</v>
      </c>
      <c r="F657" s="28" t="s">
        <v>274</v>
      </c>
      <c r="G657" s="28" t="s">
        <v>248</v>
      </c>
      <c r="H657" s="29">
        <f>'вед.прил13'!I863</f>
        <v>263.7</v>
      </c>
      <c r="I657" s="172">
        <f>'вед.прил13'!N863</f>
        <v>0</v>
      </c>
      <c r="J657" s="172">
        <f>'вед.прил13'!O863</f>
        <v>263.7</v>
      </c>
    </row>
    <row r="658" spans="2:10" ht="45">
      <c r="B658" s="127" t="s">
        <v>273</v>
      </c>
      <c r="C658" s="26" t="s">
        <v>222</v>
      </c>
      <c r="D658" s="26" t="s">
        <v>216</v>
      </c>
      <c r="E658" s="26" t="s">
        <v>513</v>
      </c>
      <c r="F658" s="26" t="s">
        <v>272</v>
      </c>
      <c r="G658" s="26"/>
      <c r="H658" s="27">
        <f t="shared" si="133"/>
        <v>5009.8</v>
      </c>
      <c r="I658" s="160">
        <f t="shared" si="133"/>
        <v>0</v>
      </c>
      <c r="J658" s="160">
        <f t="shared" si="133"/>
        <v>5009.8</v>
      </c>
    </row>
    <row r="659" spans="2:10" ht="19.5" customHeight="1">
      <c r="B659" s="121" t="s">
        <v>275</v>
      </c>
      <c r="C659" s="26" t="s">
        <v>222</v>
      </c>
      <c r="D659" s="26" t="s">
        <v>216</v>
      </c>
      <c r="E659" s="26" t="s">
        <v>513</v>
      </c>
      <c r="F659" s="26" t="s">
        <v>274</v>
      </c>
      <c r="G659" s="26"/>
      <c r="H659" s="27">
        <f t="shared" si="133"/>
        <v>5009.8</v>
      </c>
      <c r="I659" s="160">
        <f t="shared" si="133"/>
        <v>0</v>
      </c>
      <c r="J659" s="160">
        <f t="shared" si="133"/>
        <v>5009.8</v>
      </c>
    </row>
    <row r="660" spans="2:10" ht="21" customHeight="1">
      <c r="B660" s="126" t="s">
        <v>260</v>
      </c>
      <c r="C660" s="28" t="s">
        <v>222</v>
      </c>
      <c r="D660" s="28" t="s">
        <v>216</v>
      </c>
      <c r="E660" s="28" t="s">
        <v>513</v>
      </c>
      <c r="F660" s="28" t="s">
        <v>274</v>
      </c>
      <c r="G660" s="28" t="s">
        <v>249</v>
      </c>
      <c r="H660" s="29">
        <f>'вед.прил13'!I866</f>
        <v>5009.8</v>
      </c>
      <c r="I660" s="172">
        <f>'вед.прил13'!N866</f>
        <v>0</v>
      </c>
      <c r="J660" s="172">
        <f>'вед.прил13'!O866</f>
        <v>5009.8</v>
      </c>
    </row>
    <row r="661" spans="2:10" ht="60">
      <c r="B661" s="131" t="str">
        <f>'вед.прил13'!A867</f>
        <v>Муниципальная программа "Развитие физической культуры и спорта в городе Ливны Орловской области  на 2020-2024 годы" </v>
      </c>
      <c r="C661" s="26" t="s">
        <v>222</v>
      </c>
      <c r="D661" s="26" t="s">
        <v>216</v>
      </c>
      <c r="E661" s="26" t="str">
        <f>'вед.прил13'!E867</f>
        <v>54 0 00 00000</v>
      </c>
      <c r="F661" s="26"/>
      <c r="G661" s="26"/>
      <c r="H661" s="27">
        <f aca="true" t="shared" si="134" ref="H661:J666">H662</f>
        <v>2155</v>
      </c>
      <c r="I661" s="160">
        <f t="shared" si="134"/>
        <v>0</v>
      </c>
      <c r="J661" s="160">
        <f t="shared" si="134"/>
        <v>2155</v>
      </c>
    </row>
    <row r="662" spans="2:10" ht="60">
      <c r="B662" s="131" t="str">
        <f>'вед.прил13'!A868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662" s="26" t="s">
        <v>222</v>
      </c>
      <c r="D662" s="26" t="s">
        <v>216</v>
      </c>
      <c r="E662" s="26" t="str">
        <f>'вед.прил13'!E868</f>
        <v>54 2 00 00000</v>
      </c>
      <c r="F662" s="26"/>
      <c r="G662" s="26"/>
      <c r="H662" s="27">
        <f t="shared" si="134"/>
        <v>2155</v>
      </c>
      <c r="I662" s="160">
        <f t="shared" si="134"/>
        <v>0</v>
      </c>
      <c r="J662" s="160">
        <f t="shared" si="134"/>
        <v>2155</v>
      </c>
    </row>
    <row r="663" spans="2:10" ht="60">
      <c r="B663" s="131" t="str">
        <f>'вед.прил13'!A869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663" s="26" t="s">
        <v>222</v>
      </c>
      <c r="D663" s="26" t="s">
        <v>216</v>
      </c>
      <c r="E663" s="26" t="str">
        <f>'вед.прил13'!E869</f>
        <v>54 2 01 77500</v>
      </c>
      <c r="F663" s="26"/>
      <c r="G663" s="26"/>
      <c r="H663" s="27">
        <f t="shared" si="134"/>
        <v>2155</v>
      </c>
      <c r="I663" s="160">
        <f t="shared" si="134"/>
        <v>0</v>
      </c>
      <c r="J663" s="160">
        <f t="shared" si="134"/>
        <v>2155</v>
      </c>
    </row>
    <row r="664" spans="2:10" ht="18" customHeight="1">
      <c r="B664" s="131" t="str">
        <f>'вед.прил13'!A870</f>
        <v>Реализация основного мероприятия</v>
      </c>
      <c r="C664" s="26" t="s">
        <v>222</v>
      </c>
      <c r="D664" s="26" t="s">
        <v>216</v>
      </c>
      <c r="E664" s="26" t="str">
        <f>'вед.прил13'!E870</f>
        <v>54 2 01 77500</v>
      </c>
      <c r="F664" s="26"/>
      <c r="G664" s="26"/>
      <c r="H664" s="27">
        <f t="shared" si="134"/>
        <v>2155</v>
      </c>
      <c r="I664" s="160">
        <f t="shared" si="134"/>
        <v>0</v>
      </c>
      <c r="J664" s="160">
        <f t="shared" si="134"/>
        <v>2155</v>
      </c>
    </row>
    <row r="665" spans="2:10" ht="45">
      <c r="B665" s="131" t="str">
        <f>'вед.прил13'!A871</f>
        <v>Предоставление субсидий бюджетным, автономным учреждениям и иным некоммерческим организациям</v>
      </c>
      <c r="C665" s="26" t="s">
        <v>222</v>
      </c>
      <c r="D665" s="26" t="s">
        <v>216</v>
      </c>
      <c r="E665" s="26" t="str">
        <f>'вед.прил13'!E871</f>
        <v>54 2 01 77500</v>
      </c>
      <c r="F665" s="26" t="s">
        <v>272</v>
      </c>
      <c r="G665" s="26"/>
      <c r="H665" s="27">
        <f t="shared" si="134"/>
        <v>2155</v>
      </c>
      <c r="I665" s="160">
        <f t="shared" si="134"/>
        <v>0</v>
      </c>
      <c r="J665" s="160">
        <f t="shared" si="134"/>
        <v>2155</v>
      </c>
    </row>
    <row r="666" spans="2:10" ht="15">
      <c r="B666" s="131" t="str">
        <f>'вед.прил13'!A872</f>
        <v>Субсидии бюджетным учреждениям</v>
      </c>
      <c r="C666" s="26" t="s">
        <v>222</v>
      </c>
      <c r="D666" s="26" t="s">
        <v>216</v>
      </c>
      <c r="E666" s="26" t="str">
        <f>'вед.прил13'!E872</f>
        <v>54 2 01 77500</v>
      </c>
      <c r="F666" s="26" t="s">
        <v>274</v>
      </c>
      <c r="G666" s="26"/>
      <c r="H666" s="27">
        <f t="shared" si="134"/>
        <v>2155</v>
      </c>
      <c r="I666" s="160">
        <f t="shared" si="134"/>
        <v>0</v>
      </c>
      <c r="J666" s="160">
        <f t="shared" si="134"/>
        <v>2155</v>
      </c>
    </row>
    <row r="667" spans="2:10" ht="18" customHeight="1">
      <c r="B667" s="132" t="str">
        <f>'вед.прил13'!A873</f>
        <v>Городские средства</v>
      </c>
      <c r="C667" s="28" t="s">
        <v>222</v>
      </c>
      <c r="D667" s="28" t="s">
        <v>216</v>
      </c>
      <c r="E667" s="28" t="str">
        <f>'вед.прил13'!E873</f>
        <v>54 2 01 77500</v>
      </c>
      <c r="F667" s="28" t="s">
        <v>274</v>
      </c>
      <c r="G667" s="28" t="s">
        <v>248</v>
      </c>
      <c r="H667" s="29">
        <f>'вед.прил13'!I873</f>
        <v>2155</v>
      </c>
      <c r="I667" s="172">
        <f>'вед.прил13'!N873</f>
        <v>0</v>
      </c>
      <c r="J667" s="172">
        <f>'вед.прил13'!O873</f>
        <v>2155</v>
      </c>
    </row>
    <row r="668" spans="2:10" ht="45">
      <c r="B668" s="127" t="s">
        <v>338</v>
      </c>
      <c r="C668" s="26" t="s">
        <v>222</v>
      </c>
      <c r="D668" s="26" t="s">
        <v>216</v>
      </c>
      <c r="E668" s="26" t="s">
        <v>62</v>
      </c>
      <c r="F668" s="26"/>
      <c r="G668" s="26"/>
      <c r="H668" s="27">
        <f aca="true" t="shared" si="135" ref="H668:J673">H669</f>
        <v>8591.2</v>
      </c>
      <c r="I668" s="160">
        <f t="shared" si="135"/>
        <v>423</v>
      </c>
      <c r="J668" s="160">
        <f t="shared" si="135"/>
        <v>9014.2</v>
      </c>
    </row>
    <row r="669" spans="2:10" ht="45">
      <c r="B669" s="127" t="s">
        <v>169</v>
      </c>
      <c r="C669" s="26" t="s">
        <v>222</v>
      </c>
      <c r="D669" s="26" t="s">
        <v>216</v>
      </c>
      <c r="E669" s="26" t="s">
        <v>170</v>
      </c>
      <c r="F669" s="28"/>
      <c r="G669" s="28"/>
      <c r="H669" s="27">
        <f t="shared" si="135"/>
        <v>8591.2</v>
      </c>
      <c r="I669" s="160">
        <f t="shared" si="135"/>
        <v>423</v>
      </c>
      <c r="J669" s="160">
        <f t="shared" si="135"/>
        <v>9014.2</v>
      </c>
    </row>
    <row r="670" spans="2:10" ht="45">
      <c r="B670" s="127" t="s">
        <v>171</v>
      </c>
      <c r="C670" s="26" t="s">
        <v>222</v>
      </c>
      <c r="D670" s="26" t="s">
        <v>216</v>
      </c>
      <c r="E670" s="26" t="s">
        <v>172</v>
      </c>
      <c r="F670" s="28"/>
      <c r="G670" s="28"/>
      <c r="H670" s="27">
        <f t="shared" si="135"/>
        <v>8591.2</v>
      </c>
      <c r="I670" s="160">
        <f t="shared" si="135"/>
        <v>423</v>
      </c>
      <c r="J670" s="160">
        <f t="shared" si="135"/>
        <v>9014.2</v>
      </c>
    </row>
    <row r="671" spans="2:10" ht="15">
      <c r="B671" s="127" t="s">
        <v>326</v>
      </c>
      <c r="C671" s="26" t="s">
        <v>222</v>
      </c>
      <c r="D671" s="26" t="s">
        <v>216</v>
      </c>
      <c r="E671" s="26" t="s">
        <v>173</v>
      </c>
      <c r="F671" s="28"/>
      <c r="G671" s="28"/>
      <c r="H671" s="27">
        <f t="shared" si="135"/>
        <v>8591.2</v>
      </c>
      <c r="I671" s="160">
        <f t="shared" si="135"/>
        <v>423</v>
      </c>
      <c r="J671" s="160">
        <f t="shared" si="135"/>
        <v>9014.2</v>
      </c>
    </row>
    <row r="672" spans="2:10" ht="45">
      <c r="B672" s="127" t="s">
        <v>273</v>
      </c>
      <c r="C672" s="26" t="s">
        <v>222</v>
      </c>
      <c r="D672" s="26" t="s">
        <v>216</v>
      </c>
      <c r="E672" s="26" t="s">
        <v>173</v>
      </c>
      <c r="F672" s="26" t="s">
        <v>272</v>
      </c>
      <c r="G672" s="26"/>
      <c r="H672" s="27">
        <f t="shared" si="135"/>
        <v>8591.2</v>
      </c>
      <c r="I672" s="160">
        <f t="shared" si="135"/>
        <v>423</v>
      </c>
      <c r="J672" s="160">
        <f t="shared" si="135"/>
        <v>9014.2</v>
      </c>
    </row>
    <row r="673" spans="2:10" ht="15">
      <c r="B673" s="121" t="s">
        <v>275</v>
      </c>
      <c r="C673" s="26" t="s">
        <v>222</v>
      </c>
      <c r="D673" s="26" t="s">
        <v>216</v>
      </c>
      <c r="E673" s="26" t="s">
        <v>173</v>
      </c>
      <c r="F673" s="26" t="s">
        <v>274</v>
      </c>
      <c r="G673" s="26"/>
      <c r="H673" s="27">
        <f t="shared" si="135"/>
        <v>8591.2</v>
      </c>
      <c r="I673" s="160">
        <f t="shared" si="135"/>
        <v>423</v>
      </c>
      <c r="J673" s="160">
        <f t="shared" si="135"/>
        <v>9014.2</v>
      </c>
    </row>
    <row r="674" spans="2:10" ht="20.25" customHeight="1">
      <c r="B674" s="126" t="s">
        <v>260</v>
      </c>
      <c r="C674" s="28" t="s">
        <v>222</v>
      </c>
      <c r="D674" s="26" t="s">
        <v>216</v>
      </c>
      <c r="E674" s="28" t="s">
        <v>173</v>
      </c>
      <c r="F674" s="28" t="s">
        <v>274</v>
      </c>
      <c r="G674" s="28" t="s">
        <v>248</v>
      </c>
      <c r="H674" s="29">
        <f>'вед.прил13'!I880</f>
        <v>8591.2</v>
      </c>
      <c r="I674" s="172">
        <f>'вед.прил13'!N880</f>
        <v>423</v>
      </c>
      <c r="J674" s="172">
        <f>'вед.прил13'!O880</f>
        <v>9014.2</v>
      </c>
    </row>
    <row r="675" spans="2:10" ht="18" customHeight="1">
      <c r="B675" s="121" t="s">
        <v>190</v>
      </c>
      <c r="C675" s="26" t="s">
        <v>222</v>
      </c>
      <c r="D675" s="26" t="s">
        <v>216</v>
      </c>
      <c r="E675" s="118" t="s">
        <v>400</v>
      </c>
      <c r="F675" s="28"/>
      <c r="G675" s="28"/>
      <c r="H675" s="27">
        <f>H676+H680</f>
        <v>200</v>
      </c>
      <c r="I675" s="160">
        <f>I676+I680</f>
        <v>0</v>
      </c>
      <c r="J675" s="160">
        <f>J676+J680</f>
        <v>200</v>
      </c>
    </row>
    <row r="676" spans="2:10" ht="75">
      <c r="B676" s="121" t="s">
        <v>452</v>
      </c>
      <c r="C676" s="26" t="s">
        <v>222</v>
      </c>
      <c r="D676" s="26" t="s">
        <v>216</v>
      </c>
      <c r="E676" s="26" t="s">
        <v>451</v>
      </c>
      <c r="F676" s="26"/>
      <c r="G676" s="28"/>
      <c r="H676" s="27">
        <f aca="true" t="shared" si="136" ref="H676:J678">H677</f>
        <v>100</v>
      </c>
      <c r="I676" s="160">
        <f t="shared" si="136"/>
        <v>0</v>
      </c>
      <c r="J676" s="160">
        <f t="shared" si="136"/>
        <v>100</v>
      </c>
    </row>
    <row r="677" spans="2:10" ht="45">
      <c r="B677" s="121" t="s">
        <v>273</v>
      </c>
      <c r="C677" s="26" t="s">
        <v>222</v>
      </c>
      <c r="D677" s="26" t="s">
        <v>216</v>
      </c>
      <c r="E677" s="26" t="s">
        <v>451</v>
      </c>
      <c r="F677" s="26" t="s">
        <v>272</v>
      </c>
      <c r="G677" s="28"/>
      <c r="H677" s="27">
        <f t="shared" si="136"/>
        <v>100</v>
      </c>
      <c r="I677" s="160">
        <f t="shared" si="136"/>
        <v>0</v>
      </c>
      <c r="J677" s="160">
        <f t="shared" si="136"/>
        <v>100</v>
      </c>
    </row>
    <row r="678" spans="2:10" ht="16.5" customHeight="1">
      <c r="B678" s="121" t="s">
        <v>275</v>
      </c>
      <c r="C678" s="26" t="s">
        <v>222</v>
      </c>
      <c r="D678" s="26" t="s">
        <v>216</v>
      </c>
      <c r="E678" s="26" t="s">
        <v>451</v>
      </c>
      <c r="F678" s="26" t="s">
        <v>274</v>
      </c>
      <c r="G678" s="28"/>
      <c r="H678" s="27">
        <f t="shared" si="136"/>
        <v>100</v>
      </c>
      <c r="I678" s="160">
        <f t="shared" si="136"/>
        <v>0</v>
      </c>
      <c r="J678" s="160">
        <f t="shared" si="136"/>
        <v>100</v>
      </c>
    </row>
    <row r="679" spans="2:10" ht="20.25" customHeight="1">
      <c r="B679" s="129" t="s">
        <v>261</v>
      </c>
      <c r="C679" s="28" t="s">
        <v>222</v>
      </c>
      <c r="D679" s="28" t="s">
        <v>216</v>
      </c>
      <c r="E679" s="28" t="s">
        <v>451</v>
      </c>
      <c r="F679" s="28" t="s">
        <v>274</v>
      </c>
      <c r="G679" s="28" t="s">
        <v>249</v>
      </c>
      <c r="H679" s="29">
        <f>'вед.прил13'!I885</f>
        <v>100</v>
      </c>
      <c r="I679" s="172">
        <f>'вед.прил13'!N885</f>
        <v>0</v>
      </c>
      <c r="J679" s="172">
        <f>'вед.прил13'!O885</f>
        <v>100</v>
      </c>
    </row>
    <row r="680" spans="2:10" ht="60">
      <c r="B680" s="121" t="s">
        <v>322</v>
      </c>
      <c r="C680" s="26" t="s">
        <v>222</v>
      </c>
      <c r="D680" s="26" t="s">
        <v>216</v>
      </c>
      <c r="E680" s="26" t="s">
        <v>12</v>
      </c>
      <c r="F680" s="28"/>
      <c r="G680" s="28"/>
      <c r="H680" s="27">
        <f aca="true" t="shared" si="137" ref="H680:J682">H681</f>
        <v>100</v>
      </c>
      <c r="I680" s="160">
        <f t="shared" si="137"/>
        <v>0</v>
      </c>
      <c r="J680" s="160">
        <f t="shared" si="137"/>
        <v>100</v>
      </c>
    </row>
    <row r="681" spans="2:10" ht="45">
      <c r="B681" s="121" t="s">
        <v>273</v>
      </c>
      <c r="C681" s="26" t="s">
        <v>222</v>
      </c>
      <c r="D681" s="26" t="s">
        <v>216</v>
      </c>
      <c r="E681" s="26" t="s">
        <v>12</v>
      </c>
      <c r="F681" s="26" t="s">
        <v>272</v>
      </c>
      <c r="G681" s="28"/>
      <c r="H681" s="27">
        <f t="shared" si="137"/>
        <v>100</v>
      </c>
      <c r="I681" s="160">
        <f t="shared" si="137"/>
        <v>0</v>
      </c>
      <c r="J681" s="160">
        <f t="shared" si="137"/>
        <v>100</v>
      </c>
    </row>
    <row r="682" spans="2:10" ht="19.5" customHeight="1">
      <c r="B682" s="121" t="s">
        <v>275</v>
      </c>
      <c r="C682" s="26" t="s">
        <v>222</v>
      </c>
      <c r="D682" s="26" t="s">
        <v>216</v>
      </c>
      <c r="E682" s="26" t="s">
        <v>12</v>
      </c>
      <c r="F682" s="26" t="s">
        <v>274</v>
      </c>
      <c r="G682" s="28"/>
      <c r="H682" s="27">
        <f t="shared" si="137"/>
        <v>100</v>
      </c>
      <c r="I682" s="160">
        <f t="shared" si="137"/>
        <v>0</v>
      </c>
      <c r="J682" s="160">
        <f t="shared" si="137"/>
        <v>100</v>
      </c>
    </row>
    <row r="683" spans="2:10" ht="24" customHeight="1">
      <c r="B683" s="129" t="s">
        <v>260</v>
      </c>
      <c r="C683" s="28" t="s">
        <v>222</v>
      </c>
      <c r="D683" s="28" t="s">
        <v>216</v>
      </c>
      <c r="E683" s="28" t="s">
        <v>12</v>
      </c>
      <c r="F683" s="28" t="s">
        <v>274</v>
      </c>
      <c r="G683" s="28" t="s">
        <v>248</v>
      </c>
      <c r="H683" s="29">
        <f>'вед.прил13'!I889</f>
        <v>100</v>
      </c>
      <c r="I683" s="172">
        <f>'вед.прил13'!N889</f>
        <v>0</v>
      </c>
      <c r="J683" s="172">
        <f>'вед.прил13'!O889</f>
        <v>100</v>
      </c>
    </row>
    <row r="684" spans="2:10" ht="19.5" customHeight="1">
      <c r="B684" s="60" t="s">
        <v>342</v>
      </c>
      <c r="C684" s="47" t="s">
        <v>222</v>
      </c>
      <c r="D684" s="47" t="s">
        <v>222</v>
      </c>
      <c r="E684" s="47"/>
      <c r="F684" s="47"/>
      <c r="G684" s="47"/>
      <c r="H684" s="101">
        <f>H685+H692</f>
        <v>1380</v>
      </c>
      <c r="I684" s="171">
        <f>I685+I692</f>
        <v>0</v>
      </c>
      <c r="J684" s="171">
        <f>J685+J692</f>
        <v>1380</v>
      </c>
    </row>
    <row r="685" spans="2:10" ht="45">
      <c r="B685" s="121" t="str">
        <f>'вед.прил13'!A193</f>
        <v>Муниципальная программа "Образование в городе Ливны Орловской области на 2020-2025 годы"</v>
      </c>
      <c r="C685" s="26" t="s">
        <v>222</v>
      </c>
      <c r="D685" s="26" t="s">
        <v>222</v>
      </c>
      <c r="E685" s="26" t="str">
        <f>'вед.прил13'!E193</f>
        <v>51 0 00 00000</v>
      </c>
      <c r="F685" s="26"/>
      <c r="G685" s="26"/>
      <c r="H685" s="27">
        <f aca="true" t="shared" si="138" ref="H685:J690">H686</f>
        <v>1200</v>
      </c>
      <c r="I685" s="160">
        <f t="shared" si="138"/>
        <v>0</v>
      </c>
      <c r="J685" s="160">
        <f t="shared" si="138"/>
        <v>1200</v>
      </c>
    </row>
    <row r="686" spans="2:10" ht="60">
      <c r="B686" s="127" t="str">
        <f>'вед.прил13'!A194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86" s="26" t="s">
        <v>222</v>
      </c>
      <c r="D686" s="26" t="s">
        <v>222</v>
      </c>
      <c r="E686" s="26" t="str">
        <f>'вед.прил13'!E194</f>
        <v>51 1 00 00000</v>
      </c>
      <c r="F686" s="26"/>
      <c r="G686" s="26"/>
      <c r="H686" s="27">
        <f t="shared" si="138"/>
        <v>1200</v>
      </c>
      <c r="I686" s="160">
        <f t="shared" si="138"/>
        <v>0</v>
      </c>
      <c r="J686" s="160">
        <f t="shared" si="138"/>
        <v>1200</v>
      </c>
    </row>
    <row r="687" spans="2:10" ht="30">
      <c r="B687" s="135" t="str">
        <f>'вед.прил13'!A195</f>
        <v>Основное мероприятие "Развитие системы отдыха детей и подростков"</v>
      </c>
      <c r="C687" s="26" t="s">
        <v>222</v>
      </c>
      <c r="D687" s="26" t="s">
        <v>222</v>
      </c>
      <c r="E687" s="26" t="str">
        <f>'вед.прил13'!E195</f>
        <v>51 1 06 00000</v>
      </c>
      <c r="F687" s="26"/>
      <c r="G687" s="26"/>
      <c r="H687" s="27">
        <f t="shared" si="138"/>
        <v>1200</v>
      </c>
      <c r="I687" s="160">
        <f t="shared" si="138"/>
        <v>0</v>
      </c>
      <c r="J687" s="160">
        <f t="shared" si="138"/>
        <v>1200</v>
      </c>
    </row>
    <row r="688" spans="2:10" ht="15">
      <c r="B688" s="127" t="s">
        <v>326</v>
      </c>
      <c r="C688" s="26" t="s">
        <v>222</v>
      </c>
      <c r="D688" s="26" t="s">
        <v>222</v>
      </c>
      <c r="E688" s="26" t="str">
        <f>'вед.прил13'!E196</f>
        <v>51 1 06 77210</v>
      </c>
      <c r="F688" s="26"/>
      <c r="G688" s="26"/>
      <c r="H688" s="27">
        <f t="shared" si="138"/>
        <v>1200</v>
      </c>
      <c r="I688" s="160">
        <f t="shared" si="138"/>
        <v>0</v>
      </c>
      <c r="J688" s="160">
        <f t="shared" si="138"/>
        <v>1200</v>
      </c>
    </row>
    <row r="689" spans="2:10" ht="30">
      <c r="B689" s="121" t="s">
        <v>283</v>
      </c>
      <c r="C689" s="26" t="s">
        <v>222</v>
      </c>
      <c r="D689" s="26" t="s">
        <v>222</v>
      </c>
      <c r="E689" s="26" t="str">
        <f>'вед.прил13'!E197</f>
        <v>51 1 06 77210</v>
      </c>
      <c r="F689" s="26" t="s">
        <v>282</v>
      </c>
      <c r="G689" s="26"/>
      <c r="H689" s="27">
        <f t="shared" si="138"/>
        <v>1200</v>
      </c>
      <c r="I689" s="160">
        <f t="shared" si="138"/>
        <v>0</v>
      </c>
      <c r="J689" s="160">
        <f t="shared" si="138"/>
        <v>1200</v>
      </c>
    </row>
    <row r="690" spans="2:10" ht="45">
      <c r="B690" s="121" t="s">
        <v>296</v>
      </c>
      <c r="C690" s="26" t="s">
        <v>222</v>
      </c>
      <c r="D690" s="26" t="s">
        <v>222</v>
      </c>
      <c r="E690" s="26" t="str">
        <f>'вед.прил13'!E198</f>
        <v>51 1 06 77210</v>
      </c>
      <c r="F690" s="26" t="s">
        <v>286</v>
      </c>
      <c r="G690" s="26"/>
      <c r="H690" s="27">
        <f t="shared" si="138"/>
        <v>1200</v>
      </c>
      <c r="I690" s="160">
        <f t="shared" si="138"/>
        <v>0</v>
      </c>
      <c r="J690" s="160">
        <f t="shared" si="138"/>
        <v>1200</v>
      </c>
    </row>
    <row r="691" spans="2:10" ht="21.75" customHeight="1">
      <c r="B691" s="126" t="s">
        <v>260</v>
      </c>
      <c r="C691" s="28" t="s">
        <v>222</v>
      </c>
      <c r="D691" s="28" t="s">
        <v>222</v>
      </c>
      <c r="E691" s="28" t="str">
        <f>'вед.прил13'!E199</f>
        <v>51 1 06 77210</v>
      </c>
      <c r="F691" s="28" t="s">
        <v>286</v>
      </c>
      <c r="G691" s="28" t="s">
        <v>248</v>
      </c>
      <c r="H691" s="29">
        <f>'вед.прил13'!I199</f>
        <v>1200</v>
      </c>
      <c r="I691" s="172">
        <f>'вед.прил13'!N199</f>
        <v>0</v>
      </c>
      <c r="J691" s="172">
        <f>'вед.прил13'!O199</f>
        <v>1200</v>
      </c>
    </row>
    <row r="692" spans="2:10" ht="45">
      <c r="B692" s="127" t="str">
        <f>'вед.прил13'!A891</f>
        <v>Муниципальная программа "Молодежь города Ливны Орловской области на 2019-2023 годы"</v>
      </c>
      <c r="C692" s="26" t="s">
        <v>222</v>
      </c>
      <c r="D692" s="26" t="s">
        <v>222</v>
      </c>
      <c r="E692" s="26" t="str">
        <f>'вед.прил13'!E891</f>
        <v>58 0 00 00000</v>
      </c>
      <c r="F692" s="26"/>
      <c r="G692" s="26"/>
      <c r="H692" s="27">
        <f>H693+H699+H705</f>
        <v>180</v>
      </c>
      <c r="I692" s="160">
        <f>I693+I699+I705</f>
        <v>0</v>
      </c>
      <c r="J692" s="160">
        <f>J693+J699+J705</f>
        <v>180</v>
      </c>
    </row>
    <row r="693" spans="2:10" ht="30">
      <c r="B693" s="127" t="str">
        <f>'вед.прил13'!A892</f>
        <v>Подпрограмма "Ливны молодые на 2019-2023 годы" </v>
      </c>
      <c r="C693" s="26" t="s">
        <v>222</v>
      </c>
      <c r="D693" s="26" t="s">
        <v>222</v>
      </c>
      <c r="E693" s="26" t="str">
        <f>'вед.прил13'!E892</f>
        <v>58 1 00 00000</v>
      </c>
      <c r="F693" s="26"/>
      <c r="G693" s="26"/>
      <c r="H693" s="27">
        <f>H696</f>
        <v>80</v>
      </c>
      <c r="I693" s="160">
        <f>I696</f>
        <v>0</v>
      </c>
      <c r="J693" s="160">
        <f>J696</f>
        <v>80</v>
      </c>
    </row>
    <row r="694" spans="2:10" ht="60">
      <c r="B694" s="127" t="str">
        <f>'вед.прил13'!A893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94" s="26" t="s">
        <v>222</v>
      </c>
      <c r="D694" s="26" t="s">
        <v>222</v>
      </c>
      <c r="E694" s="26" t="str">
        <f>'вед.прил13'!E893</f>
        <v>58 1 01 00000</v>
      </c>
      <c r="F694" s="26"/>
      <c r="G694" s="26"/>
      <c r="H694" s="27">
        <f aca="true" t="shared" si="139" ref="H694:J697">H695</f>
        <v>80</v>
      </c>
      <c r="I694" s="160">
        <f t="shared" si="139"/>
        <v>0</v>
      </c>
      <c r="J694" s="160">
        <f t="shared" si="139"/>
        <v>80</v>
      </c>
    </row>
    <row r="695" spans="2:10" ht="15">
      <c r="B695" s="127" t="str">
        <f>'вед.прил13'!A894</f>
        <v>Реализация основного мероприятия</v>
      </c>
      <c r="C695" s="26" t="s">
        <v>222</v>
      </c>
      <c r="D695" s="26" t="s">
        <v>222</v>
      </c>
      <c r="E695" s="26" t="str">
        <f>'вед.прил13'!E894</f>
        <v>58 1 01 77520</v>
      </c>
      <c r="F695" s="26"/>
      <c r="G695" s="26"/>
      <c r="H695" s="27">
        <f t="shared" si="139"/>
        <v>80</v>
      </c>
      <c r="I695" s="160">
        <f t="shared" si="139"/>
        <v>0</v>
      </c>
      <c r="J695" s="160">
        <f t="shared" si="139"/>
        <v>80</v>
      </c>
    </row>
    <row r="696" spans="2:10" ht="45">
      <c r="B696" s="127" t="s">
        <v>359</v>
      </c>
      <c r="C696" s="26" t="s">
        <v>222</v>
      </c>
      <c r="D696" s="26" t="s">
        <v>222</v>
      </c>
      <c r="E696" s="26" t="str">
        <f>'вед.прил13'!E895</f>
        <v>58 1 01 77520</v>
      </c>
      <c r="F696" s="26" t="s">
        <v>270</v>
      </c>
      <c r="G696" s="26"/>
      <c r="H696" s="27">
        <f t="shared" si="139"/>
        <v>80</v>
      </c>
      <c r="I696" s="160">
        <f t="shared" si="139"/>
        <v>0</v>
      </c>
      <c r="J696" s="160">
        <f t="shared" si="139"/>
        <v>80</v>
      </c>
    </row>
    <row r="697" spans="2:10" ht="45">
      <c r="B697" s="127" t="s">
        <v>345</v>
      </c>
      <c r="C697" s="26" t="s">
        <v>222</v>
      </c>
      <c r="D697" s="26" t="s">
        <v>222</v>
      </c>
      <c r="E697" s="26" t="str">
        <f>'вед.прил13'!E896</f>
        <v>58 1 01 77520</v>
      </c>
      <c r="F697" s="26" t="s">
        <v>271</v>
      </c>
      <c r="G697" s="26"/>
      <c r="H697" s="27">
        <f t="shared" si="139"/>
        <v>80</v>
      </c>
      <c r="I697" s="160">
        <f t="shared" si="139"/>
        <v>0</v>
      </c>
      <c r="J697" s="160">
        <f t="shared" si="139"/>
        <v>80</v>
      </c>
    </row>
    <row r="698" spans="2:10" ht="23.25" customHeight="1">
      <c r="B698" s="129" t="s">
        <v>260</v>
      </c>
      <c r="C698" s="28" t="s">
        <v>222</v>
      </c>
      <c r="D698" s="28" t="s">
        <v>222</v>
      </c>
      <c r="E698" s="28" t="str">
        <f>'вед.прил13'!E897</f>
        <v>58 1 01 77520</v>
      </c>
      <c r="F698" s="28" t="s">
        <v>271</v>
      </c>
      <c r="G698" s="28" t="s">
        <v>248</v>
      </c>
      <c r="H698" s="29">
        <f>'вед.прил13'!I897</f>
        <v>80</v>
      </c>
      <c r="I698" s="172">
        <f>'вед.прил13'!N897</f>
        <v>0</v>
      </c>
      <c r="J698" s="172">
        <f>'вед.прил13'!O897</f>
        <v>80</v>
      </c>
    </row>
    <row r="699" spans="2:10" ht="45">
      <c r="B699" s="127" t="str">
        <f>'вед.прил13'!A898</f>
        <v>Подпрограмма "Нравственное и патриотическое воспитание граждан на 2019-2023 годы"</v>
      </c>
      <c r="C699" s="26" t="s">
        <v>222</v>
      </c>
      <c r="D699" s="26" t="s">
        <v>222</v>
      </c>
      <c r="E699" s="26" t="str">
        <f>'вед.прил13'!E898</f>
        <v>58 2 00 00000</v>
      </c>
      <c r="F699" s="26"/>
      <c r="G699" s="26"/>
      <c r="H699" s="27">
        <f>H702</f>
        <v>80</v>
      </c>
      <c r="I699" s="160">
        <f>I702</f>
        <v>0</v>
      </c>
      <c r="J699" s="160">
        <f>J702</f>
        <v>80</v>
      </c>
    </row>
    <row r="700" spans="2:10" ht="60">
      <c r="B700" s="133" t="str">
        <f>'вед.прил13'!A899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700" s="26" t="s">
        <v>222</v>
      </c>
      <c r="D700" s="26" t="s">
        <v>222</v>
      </c>
      <c r="E700" s="26" t="str">
        <f>'вед.прил13'!E899</f>
        <v>58 2 01 00000</v>
      </c>
      <c r="F700" s="26"/>
      <c r="G700" s="26"/>
      <c r="H700" s="27">
        <f aca="true" t="shared" si="140" ref="H700:J703">H701</f>
        <v>80</v>
      </c>
      <c r="I700" s="160">
        <f t="shared" si="140"/>
        <v>0</v>
      </c>
      <c r="J700" s="160">
        <f t="shared" si="140"/>
        <v>80</v>
      </c>
    </row>
    <row r="701" spans="2:10" ht="15">
      <c r="B701" s="127" t="str">
        <f>'вед.прил13'!A900</f>
        <v>Реализация основного мероприятия</v>
      </c>
      <c r="C701" s="26" t="s">
        <v>222</v>
      </c>
      <c r="D701" s="26" t="s">
        <v>222</v>
      </c>
      <c r="E701" s="26" t="str">
        <f>'вед.прил13'!E900</f>
        <v>58 2 01 77530</v>
      </c>
      <c r="F701" s="26"/>
      <c r="G701" s="26"/>
      <c r="H701" s="27">
        <f t="shared" si="140"/>
        <v>80</v>
      </c>
      <c r="I701" s="160">
        <f t="shared" si="140"/>
        <v>0</v>
      </c>
      <c r="J701" s="160">
        <f t="shared" si="140"/>
        <v>80</v>
      </c>
    </row>
    <row r="702" spans="2:10" ht="45">
      <c r="B702" s="127" t="s">
        <v>359</v>
      </c>
      <c r="C702" s="26" t="s">
        <v>222</v>
      </c>
      <c r="D702" s="26" t="s">
        <v>222</v>
      </c>
      <c r="E702" s="26" t="str">
        <f>'вед.прил13'!E901</f>
        <v>58 2 01 77530</v>
      </c>
      <c r="F702" s="26" t="s">
        <v>270</v>
      </c>
      <c r="G702" s="26"/>
      <c r="H702" s="27">
        <f t="shared" si="140"/>
        <v>80</v>
      </c>
      <c r="I702" s="160">
        <f t="shared" si="140"/>
        <v>0</v>
      </c>
      <c r="J702" s="160">
        <f t="shared" si="140"/>
        <v>80</v>
      </c>
    </row>
    <row r="703" spans="2:10" ht="45">
      <c r="B703" s="127" t="s">
        <v>345</v>
      </c>
      <c r="C703" s="26" t="s">
        <v>222</v>
      </c>
      <c r="D703" s="26" t="s">
        <v>222</v>
      </c>
      <c r="E703" s="26" t="str">
        <f>'вед.прил13'!E902</f>
        <v>58 2 01 77530</v>
      </c>
      <c r="F703" s="26" t="s">
        <v>271</v>
      </c>
      <c r="G703" s="26"/>
      <c r="H703" s="27">
        <f t="shared" si="140"/>
        <v>80</v>
      </c>
      <c r="I703" s="160">
        <f t="shared" si="140"/>
        <v>0</v>
      </c>
      <c r="J703" s="160">
        <f t="shared" si="140"/>
        <v>80</v>
      </c>
    </row>
    <row r="704" spans="2:10" ht="20.25" customHeight="1">
      <c r="B704" s="129" t="s">
        <v>260</v>
      </c>
      <c r="C704" s="28" t="s">
        <v>222</v>
      </c>
      <c r="D704" s="28" t="s">
        <v>222</v>
      </c>
      <c r="E704" s="28" t="str">
        <f>'вед.прил13'!E903</f>
        <v>58 2 01 77530</v>
      </c>
      <c r="F704" s="28" t="s">
        <v>271</v>
      </c>
      <c r="G704" s="28" t="s">
        <v>248</v>
      </c>
      <c r="H704" s="29">
        <f>'вед.прил13'!I903</f>
        <v>80</v>
      </c>
      <c r="I704" s="172">
        <f>'вед.прил13'!N903</f>
        <v>0</v>
      </c>
      <c r="J704" s="172">
        <f>'вед.прил13'!O903</f>
        <v>80</v>
      </c>
    </row>
    <row r="705" spans="2:10" ht="45">
      <c r="B705" s="127" t="s">
        <v>340</v>
      </c>
      <c r="C705" s="26" t="s">
        <v>222</v>
      </c>
      <c r="D705" s="26" t="s">
        <v>222</v>
      </c>
      <c r="E705" s="26" t="str">
        <f>'вед.прил13'!E904</f>
        <v>58 3 00 00000</v>
      </c>
      <c r="F705" s="26"/>
      <c r="G705" s="26"/>
      <c r="H705" s="27">
        <f>H708</f>
        <v>20</v>
      </c>
      <c r="I705" s="160">
        <f>I708</f>
        <v>0</v>
      </c>
      <c r="J705" s="160">
        <f>J708</f>
        <v>20</v>
      </c>
    </row>
    <row r="706" spans="2:10" ht="90">
      <c r="B706" s="127" t="str">
        <f>'вед.прил13'!A905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706" s="26" t="s">
        <v>222</v>
      </c>
      <c r="D706" s="26" t="s">
        <v>222</v>
      </c>
      <c r="E706" s="26" t="str">
        <f>'вед.прил13'!E905</f>
        <v>58 3 01 00000</v>
      </c>
      <c r="F706" s="26"/>
      <c r="G706" s="26"/>
      <c r="H706" s="27">
        <f aca="true" t="shared" si="141" ref="H706:J709">H707</f>
        <v>20</v>
      </c>
      <c r="I706" s="160">
        <f t="shared" si="141"/>
        <v>0</v>
      </c>
      <c r="J706" s="160">
        <f t="shared" si="141"/>
        <v>20</v>
      </c>
    </row>
    <row r="707" spans="2:10" ht="15">
      <c r="B707" s="127" t="str">
        <f>'вед.прил13'!A906</f>
        <v>Реализация основного мероприятия</v>
      </c>
      <c r="C707" s="26" t="s">
        <v>222</v>
      </c>
      <c r="D707" s="26" t="s">
        <v>222</v>
      </c>
      <c r="E707" s="26" t="str">
        <f>'вед.прил13'!E906</f>
        <v>58 3 01 77540</v>
      </c>
      <c r="F707" s="26"/>
      <c r="G707" s="26"/>
      <c r="H707" s="27">
        <f t="shared" si="141"/>
        <v>20</v>
      </c>
      <c r="I707" s="160">
        <f t="shared" si="141"/>
        <v>0</v>
      </c>
      <c r="J707" s="160">
        <f t="shared" si="141"/>
        <v>20</v>
      </c>
    </row>
    <row r="708" spans="2:10" ht="45">
      <c r="B708" s="127" t="s">
        <v>359</v>
      </c>
      <c r="C708" s="26" t="s">
        <v>222</v>
      </c>
      <c r="D708" s="26" t="s">
        <v>222</v>
      </c>
      <c r="E708" s="26" t="str">
        <f>'вед.прил13'!E907</f>
        <v>58 3 01 77540</v>
      </c>
      <c r="F708" s="26" t="s">
        <v>270</v>
      </c>
      <c r="G708" s="26"/>
      <c r="H708" s="27">
        <f t="shared" si="141"/>
        <v>20</v>
      </c>
      <c r="I708" s="160">
        <f t="shared" si="141"/>
        <v>0</v>
      </c>
      <c r="J708" s="160">
        <f t="shared" si="141"/>
        <v>20</v>
      </c>
    </row>
    <row r="709" spans="2:10" ht="45">
      <c r="B709" s="127" t="s">
        <v>345</v>
      </c>
      <c r="C709" s="26" t="s">
        <v>222</v>
      </c>
      <c r="D709" s="26" t="s">
        <v>222</v>
      </c>
      <c r="E709" s="26" t="str">
        <f>'вед.прил13'!E908</f>
        <v>58 3 01 77540</v>
      </c>
      <c r="F709" s="26" t="s">
        <v>271</v>
      </c>
      <c r="G709" s="26"/>
      <c r="H709" s="27">
        <f t="shared" si="141"/>
        <v>20</v>
      </c>
      <c r="I709" s="160">
        <f t="shared" si="141"/>
        <v>0</v>
      </c>
      <c r="J709" s="160">
        <f t="shared" si="141"/>
        <v>20</v>
      </c>
    </row>
    <row r="710" spans="2:10" ht="19.5" customHeight="1">
      <c r="B710" s="129" t="s">
        <v>260</v>
      </c>
      <c r="C710" s="28" t="s">
        <v>222</v>
      </c>
      <c r="D710" s="28" t="s">
        <v>222</v>
      </c>
      <c r="E710" s="28" t="str">
        <f>'вед.прил13'!E909</f>
        <v>58 3 01 77540</v>
      </c>
      <c r="F710" s="28" t="s">
        <v>271</v>
      </c>
      <c r="G710" s="28" t="s">
        <v>248</v>
      </c>
      <c r="H710" s="29">
        <f>'вед.прил13'!I909</f>
        <v>20</v>
      </c>
      <c r="I710" s="172">
        <f>'вед.прил13'!N909</f>
        <v>0</v>
      </c>
      <c r="J710" s="172">
        <f>'вед.прил13'!O909</f>
        <v>20</v>
      </c>
    </row>
    <row r="711" spans="2:10" ht="14.25">
      <c r="B711" s="60" t="s">
        <v>210</v>
      </c>
      <c r="C711" s="47" t="s">
        <v>222</v>
      </c>
      <c r="D711" s="47" t="s">
        <v>217</v>
      </c>
      <c r="E711" s="47"/>
      <c r="F711" s="47"/>
      <c r="G711" s="47"/>
      <c r="H711" s="101">
        <f>H712+H745</f>
        <v>24753.5</v>
      </c>
      <c r="I711" s="171">
        <f>I712+I745</f>
        <v>1125.9</v>
      </c>
      <c r="J711" s="171">
        <f>J712+J745</f>
        <v>25879.4</v>
      </c>
    </row>
    <row r="712" spans="2:10" ht="45">
      <c r="B712" s="121" t="str">
        <f>'вед.прил13'!A201</f>
        <v>Муниципальная программа "Образование в городе Ливны Орловской области на 2020-2025 годы"</v>
      </c>
      <c r="C712" s="26" t="s">
        <v>222</v>
      </c>
      <c r="D712" s="26" t="s">
        <v>217</v>
      </c>
      <c r="E712" s="26" t="str">
        <f>'вед.прил13'!E201</f>
        <v>51 0 00 00000</v>
      </c>
      <c r="F712" s="26"/>
      <c r="G712" s="26"/>
      <c r="H712" s="27">
        <f>H713+H739+H725</f>
        <v>5858.1</v>
      </c>
      <c r="I712" s="160">
        <f>I713+I739+I725</f>
        <v>232</v>
      </c>
      <c r="J712" s="160">
        <f>J713+J739+J725</f>
        <v>6090.1</v>
      </c>
    </row>
    <row r="713" spans="2:10" ht="60">
      <c r="B713" s="121" t="str">
        <f>'вед.прил13'!A202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13" s="26" t="s">
        <v>222</v>
      </c>
      <c r="D713" s="26" t="s">
        <v>217</v>
      </c>
      <c r="E713" s="26" t="str">
        <f>'вед.прил13'!E202</f>
        <v>51 1 00 00000</v>
      </c>
      <c r="F713" s="26"/>
      <c r="G713" s="26"/>
      <c r="H713" s="27">
        <f aca="true" t="shared" si="142" ref="H713:J714">H714</f>
        <v>3829</v>
      </c>
      <c r="I713" s="160">
        <f t="shared" si="142"/>
        <v>0</v>
      </c>
      <c r="J713" s="160">
        <f t="shared" si="142"/>
        <v>3829</v>
      </c>
    </row>
    <row r="714" spans="2:10" ht="45">
      <c r="B714" s="121" t="str">
        <f>'вед.прил13'!A203</f>
        <v>Основное мероприятие "Организация психолого-медико-социального сопровождения детей"</v>
      </c>
      <c r="C714" s="26" t="s">
        <v>222</v>
      </c>
      <c r="D714" s="26" t="s">
        <v>217</v>
      </c>
      <c r="E714" s="26" t="str">
        <f>'вед.прил13'!E203</f>
        <v>51 1 04 00000</v>
      </c>
      <c r="F714" s="26"/>
      <c r="G714" s="26"/>
      <c r="H714" s="27">
        <f t="shared" si="142"/>
        <v>3829</v>
      </c>
      <c r="I714" s="160">
        <f t="shared" si="142"/>
        <v>0</v>
      </c>
      <c r="J714" s="160">
        <f t="shared" si="142"/>
        <v>3829</v>
      </c>
    </row>
    <row r="715" spans="2:10" ht="15">
      <c r="B715" s="127" t="s">
        <v>326</v>
      </c>
      <c r="C715" s="26" t="s">
        <v>222</v>
      </c>
      <c r="D715" s="26" t="s">
        <v>217</v>
      </c>
      <c r="E715" s="26" t="str">
        <f>'вед.прил13'!E204</f>
        <v>51 1 04 77210</v>
      </c>
      <c r="F715" s="26"/>
      <c r="G715" s="26"/>
      <c r="H715" s="27">
        <f>H716+H719+H722</f>
        <v>3829</v>
      </c>
      <c r="I715" s="160">
        <f>I716+I719+I722</f>
        <v>0</v>
      </c>
      <c r="J715" s="160">
        <f>J716+J719+J722</f>
        <v>3829</v>
      </c>
    </row>
    <row r="716" spans="2:10" ht="90">
      <c r="B716" s="121" t="s">
        <v>344</v>
      </c>
      <c r="C716" s="26" t="s">
        <v>222</v>
      </c>
      <c r="D716" s="26" t="s">
        <v>217</v>
      </c>
      <c r="E716" s="26" t="str">
        <f>'вед.прил13'!E205</f>
        <v>51 1 04 77210</v>
      </c>
      <c r="F716" s="26" t="s">
        <v>268</v>
      </c>
      <c r="G716" s="26"/>
      <c r="H716" s="27">
        <f aca="true" t="shared" si="143" ref="H716:J717">H717</f>
        <v>3666.8</v>
      </c>
      <c r="I716" s="160">
        <f t="shared" si="143"/>
        <v>-25.7</v>
      </c>
      <c r="J716" s="160">
        <f t="shared" si="143"/>
        <v>3641.1000000000004</v>
      </c>
    </row>
    <row r="717" spans="2:10" ht="30">
      <c r="B717" s="121" t="s">
        <v>277</v>
      </c>
      <c r="C717" s="26" t="s">
        <v>222</v>
      </c>
      <c r="D717" s="26" t="s">
        <v>217</v>
      </c>
      <c r="E717" s="26" t="str">
        <f>'вед.прил13'!E206</f>
        <v>51 1 04 77210</v>
      </c>
      <c r="F717" s="26" t="s">
        <v>276</v>
      </c>
      <c r="G717" s="26"/>
      <c r="H717" s="27">
        <f t="shared" si="143"/>
        <v>3666.8</v>
      </c>
      <c r="I717" s="160">
        <f t="shared" si="143"/>
        <v>-25.7</v>
      </c>
      <c r="J717" s="160">
        <f t="shared" si="143"/>
        <v>3641.1000000000004</v>
      </c>
    </row>
    <row r="718" spans="2:10" ht="20.25" customHeight="1">
      <c r="B718" s="126" t="s">
        <v>260</v>
      </c>
      <c r="C718" s="28" t="s">
        <v>222</v>
      </c>
      <c r="D718" s="28" t="s">
        <v>217</v>
      </c>
      <c r="E718" s="28" t="str">
        <f>'вед.прил13'!E207</f>
        <v>51 1 04 77210</v>
      </c>
      <c r="F718" s="28" t="s">
        <v>276</v>
      </c>
      <c r="G718" s="28" t="s">
        <v>248</v>
      </c>
      <c r="H718" s="29">
        <f>'вед.прил13'!I207</f>
        <v>3666.8</v>
      </c>
      <c r="I718" s="172">
        <f>'вед.прил13'!N207</f>
        <v>-25.7</v>
      </c>
      <c r="J718" s="172">
        <f>'вед.прил13'!O207</f>
        <v>3641.1000000000004</v>
      </c>
    </row>
    <row r="719" spans="2:10" ht="45">
      <c r="B719" s="127" t="s">
        <v>359</v>
      </c>
      <c r="C719" s="26" t="s">
        <v>222</v>
      </c>
      <c r="D719" s="26" t="s">
        <v>217</v>
      </c>
      <c r="E719" s="26" t="str">
        <f>'вед.прил13'!E208</f>
        <v>51 1 04 77210</v>
      </c>
      <c r="F719" s="26" t="s">
        <v>270</v>
      </c>
      <c r="G719" s="26"/>
      <c r="H719" s="27">
        <f aca="true" t="shared" si="144" ref="H719:J720">H720</f>
        <v>162.2</v>
      </c>
      <c r="I719" s="160">
        <f t="shared" si="144"/>
        <v>0</v>
      </c>
      <c r="J719" s="160">
        <f t="shared" si="144"/>
        <v>162.2</v>
      </c>
    </row>
    <row r="720" spans="2:10" ht="45">
      <c r="B720" s="127" t="s">
        <v>345</v>
      </c>
      <c r="C720" s="26" t="s">
        <v>222</v>
      </c>
      <c r="D720" s="26" t="s">
        <v>217</v>
      </c>
      <c r="E720" s="26" t="str">
        <f>'вед.прил13'!E209</f>
        <v>51 1 04 77210</v>
      </c>
      <c r="F720" s="26" t="s">
        <v>271</v>
      </c>
      <c r="G720" s="26"/>
      <c r="H720" s="27">
        <f t="shared" si="144"/>
        <v>162.2</v>
      </c>
      <c r="I720" s="160">
        <f t="shared" si="144"/>
        <v>0</v>
      </c>
      <c r="J720" s="160">
        <f t="shared" si="144"/>
        <v>162.2</v>
      </c>
    </row>
    <row r="721" spans="2:10" ht="19.5" customHeight="1">
      <c r="B721" s="126" t="s">
        <v>260</v>
      </c>
      <c r="C721" s="28" t="s">
        <v>222</v>
      </c>
      <c r="D721" s="28" t="s">
        <v>217</v>
      </c>
      <c r="E721" s="28" t="str">
        <f>'вед.прил13'!E210</f>
        <v>51 1 04 77210</v>
      </c>
      <c r="F721" s="28" t="s">
        <v>271</v>
      </c>
      <c r="G721" s="28" t="s">
        <v>248</v>
      </c>
      <c r="H721" s="29">
        <f>'вед.прил13'!I210</f>
        <v>162.2</v>
      </c>
      <c r="I721" s="172">
        <f>'вед.прил13'!N210</f>
        <v>0</v>
      </c>
      <c r="J721" s="172">
        <f>'вед.прил13'!O210</f>
        <v>162.2</v>
      </c>
    </row>
    <row r="722" spans="2:10" ht="19.5" customHeight="1">
      <c r="B722" s="127" t="s">
        <v>279</v>
      </c>
      <c r="C722" s="26" t="s">
        <v>222</v>
      </c>
      <c r="D722" s="26" t="s">
        <v>217</v>
      </c>
      <c r="E722" s="26" t="s">
        <v>395</v>
      </c>
      <c r="F722" s="26" t="s">
        <v>278</v>
      </c>
      <c r="G722" s="26"/>
      <c r="H722" s="27">
        <f aca="true" t="shared" si="145" ref="H722:J723">H723</f>
        <v>0</v>
      </c>
      <c r="I722" s="160">
        <f t="shared" si="145"/>
        <v>25.7</v>
      </c>
      <c r="J722" s="160">
        <f t="shared" si="145"/>
        <v>25.7</v>
      </c>
    </row>
    <row r="723" spans="2:10" ht="19.5" customHeight="1">
      <c r="B723" s="127" t="s">
        <v>281</v>
      </c>
      <c r="C723" s="26" t="s">
        <v>222</v>
      </c>
      <c r="D723" s="26" t="s">
        <v>217</v>
      </c>
      <c r="E723" s="26" t="s">
        <v>395</v>
      </c>
      <c r="F723" s="26" t="s">
        <v>280</v>
      </c>
      <c r="G723" s="26"/>
      <c r="H723" s="27">
        <f t="shared" si="145"/>
        <v>0</v>
      </c>
      <c r="I723" s="160">
        <f t="shared" si="145"/>
        <v>25.7</v>
      </c>
      <c r="J723" s="160">
        <f t="shared" si="145"/>
        <v>25.7</v>
      </c>
    </row>
    <row r="724" spans="2:10" ht="19.5" customHeight="1">
      <c r="B724" s="126" t="s">
        <v>260</v>
      </c>
      <c r="C724" s="28" t="s">
        <v>222</v>
      </c>
      <c r="D724" s="28" t="s">
        <v>217</v>
      </c>
      <c r="E724" s="28" t="s">
        <v>395</v>
      </c>
      <c r="F724" s="28" t="s">
        <v>280</v>
      </c>
      <c r="G724" s="28" t="s">
        <v>248</v>
      </c>
      <c r="H724" s="29">
        <f>'вед.прил13'!I213</f>
        <v>0</v>
      </c>
      <c r="I724" s="172">
        <f>'вед.прил13'!N213</f>
        <v>25.7</v>
      </c>
      <c r="J724" s="172">
        <f>'вед.прил13'!O213</f>
        <v>25.7</v>
      </c>
    </row>
    <row r="725" spans="2:10" ht="60">
      <c r="B725" s="121" t="s">
        <v>428</v>
      </c>
      <c r="C725" s="26" t="s">
        <v>222</v>
      </c>
      <c r="D725" s="26" t="s">
        <v>217</v>
      </c>
      <c r="E725" s="26" t="s">
        <v>426</v>
      </c>
      <c r="F725" s="26"/>
      <c r="G725" s="26"/>
      <c r="H725" s="27">
        <f>H731+H726</f>
        <v>40</v>
      </c>
      <c r="I725" s="160">
        <f>I731+I726</f>
        <v>0</v>
      </c>
      <c r="J725" s="160">
        <f>J731+J726</f>
        <v>40</v>
      </c>
    </row>
    <row r="726" spans="2:10" ht="45">
      <c r="B726" s="121" t="s">
        <v>448</v>
      </c>
      <c r="C726" s="26" t="s">
        <v>222</v>
      </c>
      <c r="D726" s="26" t="s">
        <v>217</v>
      </c>
      <c r="E726" s="26" t="s">
        <v>449</v>
      </c>
      <c r="F726" s="26"/>
      <c r="G726" s="26"/>
      <c r="H726" s="27">
        <f aca="true" t="shared" si="146" ref="H726:J729">H727</f>
        <v>10</v>
      </c>
      <c r="I726" s="160">
        <f t="shared" si="146"/>
        <v>0</v>
      </c>
      <c r="J726" s="160">
        <f t="shared" si="146"/>
        <v>10</v>
      </c>
    </row>
    <row r="727" spans="2:10" ht="15">
      <c r="B727" s="121" t="s">
        <v>326</v>
      </c>
      <c r="C727" s="26" t="s">
        <v>222</v>
      </c>
      <c r="D727" s="26" t="s">
        <v>217</v>
      </c>
      <c r="E727" s="26" t="s">
        <v>450</v>
      </c>
      <c r="F727" s="26"/>
      <c r="G727" s="26"/>
      <c r="H727" s="27">
        <f t="shared" si="146"/>
        <v>10</v>
      </c>
      <c r="I727" s="160">
        <f t="shared" si="146"/>
        <v>0</v>
      </c>
      <c r="J727" s="160">
        <f t="shared" si="146"/>
        <v>10</v>
      </c>
    </row>
    <row r="728" spans="2:10" ht="45">
      <c r="B728" s="127" t="s">
        <v>359</v>
      </c>
      <c r="C728" s="26" t="s">
        <v>222</v>
      </c>
      <c r="D728" s="26" t="s">
        <v>217</v>
      </c>
      <c r="E728" s="26" t="s">
        <v>450</v>
      </c>
      <c r="F728" s="26" t="s">
        <v>270</v>
      </c>
      <c r="G728" s="26"/>
      <c r="H728" s="27">
        <f t="shared" si="146"/>
        <v>10</v>
      </c>
      <c r="I728" s="160">
        <f t="shared" si="146"/>
        <v>0</v>
      </c>
      <c r="J728" s="160">
        <f t="shared" si="146"/>
        <v>10</v>
      </c>
    </row>
    <row r="729" spans="2:10" ht="45">
      <c r="B729" s="127" t="s">
        <v>345</v>
      </c>
      <c r="C729" s="26" t="s">
        <v>222</v>
      </c>
      <c r="D729" s="26" t="s">
        <v>217</v>
      </c>
      <c r="E729" s="26" t="s">
        <v>450</v>
      </c>
      <c r="F729" s="26" t="s">
        <v>271</v>
      </c>
      <c r="G729" s="26"/>
      <c r="H729" s="27">
        <f t="shared" si="146"/>
        <v>10</v>
      </c>
      <c r="I729" s="160">
        <f t="shared" si="146"/>
        <v>0</v>
      </c>
      <c r="J729" s="160">
        <f t="shared" si="146"/>
        <v>10</v>
      </c>
    </row>
    <row r="730" spans="2:10" ht="21.75" customHeight="1">
      <c r="B730" s="126" t="s">
        <v>260</v>
      </c>
      <c r="C730" s="28" t="s">
        <v>222</v>
      </c>
      <c r="D730" s="28" t="s">
        <v>217</v>
      </c>
      <c r="E730" s="28" t="s">
        <v>450</v>
      </c>
      <c r="F730" s="28" t="s">
        <v>271</v>
      </c>
      <c r="G730" s="28" t="s">
        <v>248</v>
      </c>
      <c r="H730" s="29">
        <f>'вед.прил13'!I219</f>
        <v>10</v>
      </c>
      <c r="I730" s="172">
        <f>'вед.прил13'!N219</f>
        <v>0</v>
      </c>
      <c r="J730" s="172">
        <f>'вед.прил13'!O219</f>
        <v>10</v>
      </c>
    </row>
    <row r="731" spans="2:10" ht="30">
      <c r="B731" s="121" t="s">
        <v>429</v>
      </c>
      <c r="C731" s="26" t="s">
        <v>222</v>
      </c>
      <c r="D731" s="26" t="s">
        <v>217</v>
      </c>
      <c r="E731" s="26" t="s">
        <v>427</v>
      </c>
      <c r="F731" s="26"/>
      <c r="G731" s="26"/>
      <c r="H731" s="27">
        <f>H732</f>
        <v>30</v>
      </c>
      <c r="I731" s="160">
        <f>I732</f>
        <v>0</v>
      </c>
      <c r="J731" s="160">
        <f>J732</f>
        <v>30</v>
      </c>
    </row>
    <row r="732" spans="2:10" ht="15">
      <c r="B732" s="121" t="s">
        <v>326</v>
      </c>
      <c r="C732" s="26" t="s">
        <v>222</v>
      </c>
      <c r="D732" s="26" t="s">
        <v>217</v>
      </c>
      <c r="E732" s="26" t="s">
        <v>432</v>
      </c>
      <c r="F732" s="26"/>
      <c r="G732" s="26"/>
      <c r="H732" s="27">
        <f>H736+H733</f>
        <v>30</v>
      </c>
      <c r="I732" s="160">
        <f>I736+I733</f>
        <v>0</v>
      </c>
      <c r="J732" s="160">
        <f>J736+J733</f>
        <v>30</v>
      </c>
    </row>
    <row r="733" spans="2:10" ht="45">
      <c r="B733" s="127" t="s">
        <v>359</v>
      </c>
      <c r="C733" s="26" t="s">
        <v>222</v>
      </c>
      <c r="D733" s="26" t="s">
        <v>217</v>
      </c>
      <c r="E733" s="26" t="s">
        <v>432</v>
      </c>
      <c r="F733" s="26" t="s">
        <v>270</v>
      </c>
      <c r="G733" s="26"/>
      <c r="H733" s="27">
        <f aca="true" t="shared" si="147" ref="H733:J734">H734</f>
        <v>3</v>
      </c>
      <c r="I733" s="160">
        <f t="shared" si="147"/>
        <v>0</v>
      </c>
      <c r="J733" s="160">
        <f t="shared" si="147"/>
        <v>3</v>
      </c>
    </row>
    <row r="734" spans="2:10" ht="45">
      <c r="B734" s="127" t="s">
        <v>345</v>
      </c>
      <c r="C734" s="26" t="s">
        <v>222</v>
      </c>
      <c r="D734" s="26" t="s">
        <v>217</v>
      </c>
      <c r="E734" s="26" t="s">
        <v>432</v>
      </c>
      <c r="F734" s="26" t="s">
        <v>271</v>
      </c>
      <c r="G734" s="26"/>
      <c r="H734" s="27">
        <f t="shared" si="147"/>
        <v>3</v>
      </c>
      <c r="I734" s="160">
        <f t="shared" si="147"/>
        <v>0</v>
      </c>
      <c r="J734" s="160">
        <f t="shared" si="147"/>
        <v>3</v>
      </c>
    </row>
    <row r="735" spans="2:10" ht="22.5" customHeight="1">
      <c r="B735" s="129" t="s">
        <v>260</v>
      </c>
      <c r="C735" s="28" t="s">
        <v>222</v>
      </c>
      <c r="D735" s="28" t="s">
        <v>217</v>
      </c>
      <c r="E735" s="28" t="s">
        <v>432</v>
      </c>
      <c r="F735" s="28" t="s">
        <v>271</v>
      </c>
      <c r="G735" s="28" t="s">
        <v>248</v>
      </c>
      <c r="H735" s="29">
        <f>'вед.прил13'!I224</f>
        <v>3</v>
      </c>
      <c r="I735" s="172">
        <f>'вед.прил13'!N224</f>
        <v>0</v>
      </c>
      <c r="J735" s="172">
        <f>'вед.прил13'!O224</f>
        <v>3</v>
      </c>
    </row>
    <row r="736" spans="2:10" ht="30">
      <c r="B736" s="121" t="s">
        <v>283</v>
      </c>
      <c r="C736" s="26" t="s">
        <v>222</v>
      </c>
      <c r="D736" s="26" t="s">
        <v>217</v>
      </c>
      <c r="E736" s="26" t="s">
        <v>432</v>
      </c>
      <c r="F736" s="26" t="s">
        <v>282</v>
      </c>
      <c r="G736" s="26"/>
      <c r="H736" s="27">
        <f aca="true" t="shared" si="148" ref="H736:J737">H737</f>
        <v>27</v>
      </c>
      <c r="I736" s="160">
        <f t="shared" si="148"/>
        <v>0</v>
      </c>
      <c r="J736" s="160">
        <f t="shared" si="148"/>
        <v>27</v>
      </c>
    </row>
    <row r="737" spans="2:10" ht="15">
      <c r="B737" s="121" t="s">
        <v>431</v>
      </c>
      <c r="C737" s="26" t="s">
        <v>222</v>
      </c>
      <c r="D737" s="26" t="s">
        <v>217</v>
      </c>
      <c r="E737" s="26" t="s">
        <v>432</v>
      </c>
      <c r="F737" s="26" t="s">
        <v>433</v>
      </c>
      <c r="G737" s="26"/>
      <c r="H737" s="27">
        <f t="shared" si="148"/>
        <v>27</v>
      </c>
      <c r="I737" s="160">
        <f t="shared" si="148"/>
        <v>0</v>
      </c>
      <c r="J737" s="160">
        <f t="shared" si="148"/>
        <v>27</v>
      </c>
    </row>
    <row r="738" spans="2:10" ht="19.5" customHeight="1">
      <c r="B738" s="129" t="s">
        <v>260</v>
      </c>
      <c r="C738" s="28" t="s">
        <v>222</v>
      </c>
      <c r="D738" s="28" t="s">
        <v>217</v>
      </c>
      <c r="E738" s="28" t="s">
        <v>432</v>
      </c>
      <c r="F738" s="28" t="s">
        <v>433</v>
      </c>
      <c r="G738" s="28" t="s">
        <v>248</v>
      </c>
      <c r="H738" s="29">
        <f>'вед.прил13'!I227</f>
        <v>27</v>
      </c>
      <c r="I738" s="172">
        <f>'вед.прил13'!N227</f>
        <v>0</v>
      </c>
      <c r="J738" s="172">
        <f>'вед.прил13'!O227</f>
        <v>27</v>
      </c>
    </row>
    <row r="739" spans="2:10" ht="45">
      <c r="B739" s="127" t="str">
        <f>'вед.прил13'!A228</f>
        <v>Подпрограмма "Функционирование и развитие сети образовательных организаций города Ливны"</v>
      </c>
      <c r="C739" s="26" t="s">
        <v>222</v>
      </c>
      <c r="D739" s="26" t="s">
        <v>217</v>
      </c>
      <c r="E739" s="26" t="str">
        <f>'вед.прил13'!E228</f>
        <v>51 3 00 00000</v>
      </c>
      <c r="F739" s="26"/>
      <c r="G739" s="26"/>
      <c r="H739" s="27">
        <f aca="true" t="shared" si="149" ref="H739:J743">H740</f>
        <v>1989.1</v>
      </c>
      <c r="I739" s="160">
        <f t="shared" si="149"/>
        <v>232</v>
      </c>
      <c r="J739" s="160">
        <f t="shared" si="149"/>
        <v>2221.1</v>
      </c>
    </row>
    <row r="740" spans="2:10" ht="45">
      <c r="B740" s="127" t="str">
        <f>'вед.прил13'!A229</f>
        <v>Основное мероприятие "Строительство, реконструкция, капитальный и текущий ремонт образовательных организаций"</v>
      </c>
      <c r="C740" s="26" t="s">
        <v>222</v>
      </c>
      <c r="D740" s="26" t="s">
        <v>217</v>
      </c>
      <c r="E740" s="26" t="str">
        <f>'вед.прил13'!E229</f>
        <v>51 3 01 00000</v>
      </c>
      <c r="F740" s="28"/>
      <c r="G740" s="28"/>
      <c r="H740" s="27">
        <f t="shared" si="149"/>
        <v>1989.1</v>
      </c>
      <c r="I740" s="160">
        <f t="shared" si="149"/>
        <v>232</v>
      </c>
      <c r="J740" s="160">
        <f t="shared" si="149"/>
        <v>2221.1</v>
      </c>
    </row>
    <row r="741" spans="2:10" ht="20.25" customHeight="1">
      <c r="B741" s="127" t="str">
        <f>'вед.прил13'!A230</f>
        <v>Реализация основного мероприятия</v>
      </c>
      <c r="C741" s="26" t="s">
        <v>222</v>
      </c>
      <c r="D741" s="26" t="s">
        <v>217</v>
      </c>
      <c r="E741" s="26" t="str">
        <f>'вед.прил13'!E230</f>
        <v>51 3 01 77590</v>
      </c>
      <c r="F741" s="28"/>
      <c r="G741" s="28"/>
      <c r="H741" s="27">
        <f t="shared" si="149"/>
        <v>1989.1</v>
      </c>
      <c r="I741" s="160">
        <f t="shared" si="149"/>
        <v>232</v>
      </c>
      <c r="J741" s="160">
        <f t="shared" si="149"/>
        <v>2221.1</v>
      </c>
    </row>
    <row r="742" spans="2:10" ht="45">
      <c r="B742" s="127" t="s">
        <v>359</v>
      </c>
      <c r="C742" s="26" t="s">
        <v>222</v>
      </c>
      <c r="D742" s="26" t="s">
        <v>217</v>
      </c>
      <c r="E742" s="26" t="str">
        <f>'вед.прил13'!E231</f>
        <v>51 3 01 77590</v>
      </c>
      <c r="F742" s="26" t="s">
        <v>270</v>
      </c>
      <c r="G742" s="28"/>
      <c r="H742" s="27">
        <f t="shared" si="149"/>
        <v>1989.1</v>
      </c>
      <c r="I742" s="160">
        <f t="shared" si="149"/>
        <v>232</v>
      </c>
      <c r="J742" s="160">
        <f t="shared" si="149"/>
        <v>2221.1</v>
      </c>
    </row>
    <row r="743" spans="2:10" ht="45">
      <c r="B743" s="127" t="s">
        <v>345</v>
      </c>
      <c r="C743" s="26" t="s">
        <v>222</v>
      </c>
      <c r="D743" s="26" t="s">
        <v>217</v>
      </c>
      <c r="E743" s="26" t="str">
        <f>'вед.прил13'!E232</f>
        <v>51 3 01 77590</v>
      </c>
      <c r="F743" s="26" t="s">
        <v>271</v>
      </c>
      <c r="G743" s="28"/>
      <c r="H743" s="27">
        <f t="shared" si="149"/>
        <v>1989.1</v>
      </c>
      <c r="I743" s="160">
        <f t="shared" si="149"/>
        <v>232</v>
      </c>
      <c r="J743" s="160">
        <f t="shared" si="149"/>
        <v>2221.1</v>
      </c>
    </row>
    <row r="744" spans="2:10" ht="20.25" customHeight="1">
      <c r="B744" s="126" t="str">
        <f>'вед.прил13'!A233</f>
        <v>Городские средства</v>
      </c>
      <c r="C744" s="28" t="s">
        <v>222</v>
      </c>
      <c r="D744" s="28" t="s">
        <v>217</v>
      </c>
      <c r="E744" s="28" t="str">
        <f>'вед.прил13'!E233</f>
        <v>51 3 01 77590</v>
      </c>
      <c r="F744" s="28" t="s">
        <v>271</v>
      </c>
      <c r="G744" s="28" t="s">
        <v>248</v>
      </c>
      <c r="H744" s="29">
        <f>'вед.прил13'!I233</f>
        <v>1989.1</v>
      </c>
      <c r="I744" s="172">
        <f>'вед.прил13'!N233</f>
        <v>232</v>
      </c>
      <c r="J744" s="172">
        <f>'вед.прил13'!O233</f>
        <v>2221.1</v>
      </c>
    </row>
    <row r="745" spans="2:10" ht="15">
      <c r="B745" s="121" t="s">
        <v>190</v>
      </c>
      <c r="C745" s="26" t="s">
        <v>222</v>
      </c>
      <c r="D745" s="26" t="s">
        <v>217</v>
      </c>
      <c r="E745" s="26" t="s">
        <v>400</v>
      </c>
      <c r="F745" s="26"/>
      <c r="G745" s="26"/>
      <c r="H745" s="27">
        <f>H750+H760+H746+H770</f>
        <v>18895.4</v>
      </c>
      <c r="I745" s="160">
        <f>I750+I760+I746+I770</f>
        <v>893.9</v>
      </c>
      <c r="J745" s="160">
        <f>J750+J760+J746+J770</f>
        <v>19789.3</v>
      </c>
    </row>
    <row r="746" spans="2:10" ht="135">
      <c r="B746" s="131" t="s">
        <v>575</v>
      </c>
      <c r="C746" s="26" t="s">
        <v>222</v>
      </c>
      <c r="D746" s="26" t="s">
        <v>217</v>
      </c>
      <c r="E746" s="167" t="s">
        <v>576</v>
      </c>
      <c r="F746" s="26"/>
      <c r="G746" s="26"/>
      <c r="H746" s="27">
        <f aca="true" t="shared" si="150" ref="H746:J748">H747</f>
        <v>0</v>
      </c>
      <c r="I746" s="160">
        <f t="shared" si="150"/>
        <v>131.7</v>
      </c>
      <c r="J746" s="160">
        <f t="shared" si="150"/>
        <v>131.7</v>
      </c>
    </row>
    <row r="747" spans="2:10" ht="90">
      <c r="B747" s="121" t="s">
        <v>344</v>
      </c>
      <c r="C747" s="26" t="s">
        <v>222</v>
      </c>
      <c r="D747" s="26" t="s">
        <v>217</v>
      </c>
      <c r="E747" s="167" t="s">
        <v>576</v>
      </c>
      <c r="F747" s="26" t="s">
        <v>268</v>
      </c>
      <c r="G747" s="26"/>
      <c r="H747" s="27">
        <f t="shared" si="150"/>
        <v>0</v>
      </c>
      <c r="I747" s="160">
        <f t="shared" si="150"/>
        <v>131.7</v>
      </c>
      <c r="J747" s="160">
        <f t="shared" si="150"/>
        <v>131.7</v>
      </c>
    </row>
    <row r="748" spans="2:10" ht="30">
      <c r="B748" s="121" t="s">
        <v>343</v>
      </c>
      <c r="C748" s="26" t="s">
        <v>222</v>
      </c>
      <c r="D748" s="26" t="s">
        <v>217</v>
      </c>
      <c r="E748" s="167" t="s">
        <v>576</v>
      </c>
      <c r="F748" s="26" t="s">
        <v>269</v>
      </c>
      <c r="G748" s="26"/>
      <c r="H748" s="27">
        <f t="shared" si="150"/>
        <v>0</v>
      </c>
      <c r="I748" s="160">
        <f t="shared" si="150"/>
        <v>131.7</v>
      </c>
      <c r="J748" s="160">
        <f t="shared" si="150"/>
        <v>131.7</v>
      </c>
    </row>
    <row r="749" spans="2:10" ht="30">
      <c r="B749" s="126" t="s">
        <v>261</v>
      </c>
      <c r="C749" s="28" t="s">
        <v>222</v>
      </c>
      <c r="D749" s="28" t="s">
        <v>217</v>
      </c>
      <c r="E749" s="56" t="s">
        <v>576</v>
      </c>
      <c r="F749" s="28" t="s">
        <v>269</v>
      </c>
      <c r="G749" s="28" t="s">
        <v>249</v>
      </c>
      <c r="H749" s="29">
        <f>'вед.прил13'!I238</f>
        <v>0</v>
      </c>
      <c r="I749" s="164">
        <f>'вед.прил13'!N238</f>
        <v>131.7</v>
      </c>
      <c r="J749" s="164">
        <f>'вед.прил13'!O238</f>
        <v>131.7</v>
      </c>
    </row>
    <row r="750" spans="2:10" ht="30">
      <c r="B750" s="121" t="s">
        <v>267</v>
      </c>
      <c r="C750" s="26" t="s">
        <v>222</v>
      </c>
      <c r="D750" s="26" t="s">
        <v>217</v>
      </c>
      <c r="E750" s="118" t="s">
        <v>399</v>
      </c>
      <c r="F750" s="26"/>
      <c r="G750" s="26"/>
      <c r="H750" s="27">
        <f>H751+H754+H757</f>
        <v>7405.9</v>
      </c>
      <c r="I750" s="160">
        <f>I751+I754+I757</f>
        <v>600.6</v>
      </c>
      <c r="J750" s="160">
        <f>J751+J754+J757</f>
        <v>8006.5</v>
      </c>
    </row>
    <row r="751" spans="2:10" ht="90">
      <c r="B751" s="121" t="s">
        <v>344</v>
      </c>
      <c r="C751" s="26" t="s">
        <v>222</v>
      </c>
      <c r="D751" s="26" t="s">
        <v>217</v>
      </c>
      <c r="E751" s="118" t="s">
        <v>399</v>
      </c>
      <c r="F751" s="26" t="s">
        <v>268</v>
      </c>
      <c r="G751" s="26"/>
      <c r="H751" s="27">
        <f aca="true" t="shared" si="151" ref="H751:J752">H752</f>
        <v>6975.7</v>
      </c>
      <c r="I751" s="160">
        <f t="shared" si="151"/>
        <v>603.5</v>
      </c>
      <c r="J751" s="160">
        <f t="shared" si="151"/>
        <v>7579.2</v>
      </c>
    </row>
    <row r="752" spans="2:10" ht="30">
      <c r="B752" s="121" t="s">
        <v>343</v>
      </c>
      <c r="C752" s="26" t="s">
        <v>222</v>
      </c>
      <c r="D752" s="26" t="s">
        <v>217</v>
      </c>
      <c r="E752" s="118" t="s">
        <v>399</v>
      </c>
      <c r="F752" s="26" t="s">
        <v>269</v>
      </c>
      <c r="G752" s="26"/>
      <c r="H752" s="27">
        <f t="shared" si="151"/>
        <v>6975.7</v>
      </c>
      <c r="I752" s="160">
        <f t="shared" si="151"/>
        <v>603.5</v>
      </c>
      <c r="J752" s="160">
        <f t="shared" si="151"/>
        <v>7579.2</v>
      </c>
    </row>
    <row r="753" spans="2:10" ht="22.5" customHeight="1">
      <c r="B753" s="126" t="s">
        <v>260</v>
      </c>
      <c r="C753" s="28" t="s">
        <v>222</v>
      </c>
      <c r="D753" s="28" t="s">
        <v>217</v>
      </c>
      <c r="E753" s="56" t="s">
        <v>399</v>
      </c>
      <c r="F753" s="28" t="s">
        <v>269</v>
      </c>
      <c r="G753" s="28" t="s">
        <v>248</v>
      </c>
      <c r="H753" s="29">
        <f>'вед.прил13'!I242</f>
        <v>6975.7</v>
      </c>
      <c r="I753" s="172">
        <f>'вед.прил13'!N242</f>
        <v>603.5</v>
      </c>
      <c r="J753" s="172">
        <f>'вед.прил13'!O242</f>
        <v>7579.2</v>
      </c>
    </row>
    <row r="754" spans="2:10" ht="45">
      <c r="B754" s="127" t="s">
        <v>359</v>
      </c>
      <c r="C754" s="26" t="s">
        <v>222</v>
      </c>
      <c r="D754" s="26" t="s">
        <v>217</v>
      </c>
      <c r="E754" s="118" t="s">
        <v>399</v>
      </c>
      <c r="F754" s="26" t="s">
        <v>270</v>
      </c>
      <c r="G754" s="26"/>
      <c r="H754" s="27">
        <f aca="true" t="shared" si="152" ref="H754:J755">H755</f>
        <v>419.2</v>
      </c>
      <c r="I754" s="160">
        <f t="shared" si="152"/>
        <v>-2.9</v>
      </c>
      <c r="J754" s="160">
        <f t="shared" si="152"/>
        <v>416.3</v>
      </c>
    </row>
    <row r="755" spans="2:10" ht="45">
      <c r="B755" s="127" t="s">
        <v>345</v>
      </c>
      <c r="C755" s="26" t="s">
        <v>222</v>
      </c>
      <c r="D755" s="26" t="s">
        <v>217</v>
      </c>
      <c r="E755" s="118" t="s">
        <v>399</v>
      </c>
      <c r="F755" s="26" t="s">
        <v>271</v>
      </c>
      <c r="G755" s="26"/>
      <c r="H755" s="27">
        <f t="shared" si="152"/>
        <v>419.2</v>
      </c>
      <c r="I755" s="160">
        <f t="shared" si="152"/>
        <v>-2.9</v>
      </c>
      <c r="J755" s="160">
        <f t="shared" si="152"/>
        <v>416.3</v>
      </c>
    </row>
    <row r="756" spans="2:10" ht="22.5" customHeight="1">
      <c r="B756" s="126" t="s">
        <v>260</v>
      </c>
      <c r="C756" s="28" t="s">
        <v>222</v>
      </c>
      <c r="D756" s="28" t="s">
        <v>217</v>
      </c>
      <c r="E756" s="56" t="s">
        <v>399</v>
      </c>
      <c r="F756" s="28" t="s">
        <v>271</v>
      </c>
      <c r="G756" s="28" t="s">
        <v>248</v>
      </c>
      <c r="H756" s="29">
        <f>'вед.прил13'!I245</f>
        <v>419.2</v>
      </c>
      <c r="I756" s="172">
        <f>'вед.прил13'!N245</f>
        <v>-2.9</v>
      </c>
      <c r="J756" s="172">
        <f>'вед.прил13'!O245</f>
        <v>416.3</v>
      </c>
    </row>
    <row r="757" spans="2:10" ht="15">
      <c r="B757" s="127" t="s">
        <v>279</v>
      </c>
      <c r="C757" s="26" t="s">
        <v>222</v>
      </c>
      <c r="D757" s="26" t="s">
        <v>217</v>
      </c>
      <c r="E757" s="118" t="s">
        <v>399</v>
      </c>
      <c r="F757" s="26" t="s">
        <v>278</v>
      </c>
      <c r="G757" s="26"/>
      <c r="H757" s="27">
        <f aca="true" t="shared" si="153" ref="H757:J758">H758</f>
        <v>11</v>
      </c>
      <c r="I757" s="160">
        <f t="shared" si="153"/>
        <v>0</v>
      </c>
      <c r="J757" s="160">
        <f t="shared" si="153"/>
        <v>11</v>
      </c>
    </row>
    <row r="758" spans="2:10" ht="15">
      <c r="B758" s="127" t="s">
        <v>281</v>
      </c>
      <c r="C758" s="26" t="s">
        <v>222</v>
      </c>
      <c r="D758" s="26" t="s">
        <v>217</v>
      </c>
      <c r="E758" s="118" t="s">
        <v>399</v>
      </c>
      <c r="F758" s="26" t="s">
        <v>280</v>
      </c>
      <c r="G758" s="26"/>
      <c r="H758" s="27">
        <f t="shared" si="153"/>
        <v>11</v>
      </c>
      <c r="I758" s="160">
        <f t="shared" si="153"/>
        <v>0</v>
      </c>
      <c r="J758" s="160">
        <f t="shared" si="153"/>
        <v>11</v>
      </c>
    </row>
    <row r="759" spans="2:10" ht="21" customHeight="1">
      <c r="B759" s="126" t="s">
        <v>260</v>
      </c>
      <c r="C759" s="28" t="s">
        <v>222</v>
      </c>
      <c r="D759" s="28" t="s">
        <v>217</v>
      </c>
      <c r="E759" s="56" t="s">
        <v>399</v>
      </c>
      <c r="F759" s="28" t="s">
        <v>280</v>
      </c>
      <c r="G759" s="28" t="s">
        <v>248</v>
      </c>
      <c r="H759" s="29">
        <f>'вед.прил13'!I248</f>
        <v>11</v>
      </c>
      <c r="I759" s="172">
        <f>'вед.прил13'!N248</f>
        <v>0</v>
      </c>
      <c r="J759" s="172">
        <f>'вед.прил13'!O248</f>
        <v>11</v>
      </c>
    </row>
    <row r="760" spans="2:10" ht="45">
      <c r="B760" s="121" t="s">
        <v>290</v>
      </c>
      <c r="C760" s="26" t="s">
        <v>222</v>
      </c>
      <c r="D760" s="26" t="s">
        <v>217</v>
      </c>
      <c r="E760" s="26" t="s">
        <v>401</v>
      </c>
      <c r="F760" s="26"/>
      <c r="G760" s="26"/>
      <c r="H760" s="27">
        <f>H761+H764+H767</f>
        <v>11489.5</v>
      </c>
      <c r="I760" s="160">
        <f>I761+I764+I767</f>
        <v>0</v>
      </c>
      <c r="J760" s="160">
        <f>J761+J764+J767</f>
        <v>11489.5</v>
      </c>
    </row>
    <row r="761" spans="2:10" ht="90">
      <c r="B761" s="121" t="s">
        <v>344</v>
      </c>
      <c r="C761" s="26" t="s">
        <v>222</v>
      </c>
      <c r="D761" s="26" t="s">
        <v>217</v>
      </c>
      <c r="E761" s="26" t="s">
        <v>401</v>
      </c>
      <c r="F761" s="26" t="s">
        <v>268</v>
      </c>
      <c r="G761" s="26"/>
      <c r="H761" s="27">
        <f aca="true" t="shared" si="154" ref="H761:J762">H762</f>
        <v>10392</v>
      </c>
      <c r="I761" s="160">
        <f t="shared" si="154"/>
        <v>-160</v>
      </c>
      <c r="J761" s="160">
        <f t="shared" si="154"/>
        <v>10232</v>
      </c>
    </row>
    <row r="762" spans="2:10" ht="30">
      <c r="B762" s="121" t="s">
        <v>277</v>
      </c>
      <c r="C762" s="26" t="s">
        <v>222</v>
      </c>
      <c r="D762" s="26" t="s">
        <v>217</v>
      </c>
      <c r="E762" s="26" t="s">
        <v>401</v>
      </c>
      <c r="F762" s="26" t="s">
        <v>276</v>
      </c>
      <c r="G762" s="26"/>
      <c r="H762" s="27">
        <f t="shared" si="154"/>
        <v>10392</v>
      </c>
      <c r="I762" s="160">
        <f t="shared" si="154"/>
        <v>-160</v>
      </c>
      <c r="J762" s="160">
        <f t="shared" si="154"/>
        <v>10232</v>
      </c>
    </row>
    <row r="763" spans="2:10" ht="21.75" customHeight="1">
      <c r="B763" s="129" t="s">
        <v>260</v>
      </c>
      <c r="C763" s="28" t="s">
        <v>222</v>
      </c>
      <c r="D763" s="28" t="s">
        <v>217</v>
      </c>
      <c r="E763" s="28" t="s">
        <v>401</v>
      </c>
      <c r="F763" s="28" t="s">
        <v>276</v>
      </c>
      <c r="G763" s="28" t="s">
        <v>248</v>
      </c>
      <c r="H763" s="29">
        <f>'вед.прил13'!I252</f>
        <v>10392</v>
      </c>
      <c r="I763" s="172">
        <f>'вед.прил13'!N252</f>
        <v>-160</v>
      </c>
      <c r="J763" s="172">
        <f>'вед.прил13'!O252</f>
        <v>10232</v>
      </c>
    </row>
    <row r="764" spans="2:10" ht="45">
      <c r="B764" s="127" t="s">
        <v>359</v>
      </c>
      <c r="C764" s="26" t="s">
        <v>222</v>
      </c>
      <c r="D764" s="26" t="s">
        <v>217</v>
      </c>
      <c r="E764" s="26" t="s">
        <v>401</v>
      </c>
      <c r="F764" s="26" t="s">
        <v>270</v>
      </c>
      <c r="G764" s="26"/>
      <c r="H764" s="27">
        <f aca="true" t="shared" si="155" ref="H764:J765">H765</f>
        <v>1081.5</v>
      </c>
      <c r="I764" s="160">
        <f t="shared" si="155"/>
        <v>160</v>
      </c>
      <c r="J764" s="160">
        <f t="shared" si="155"/>
        <v>1241.5</v>
      </c>
    </row>
    <row r="765" spans="2:10" ht="45">
      <c r="B765" s="127" t="s">
        <v>345</v>
      </c>
      <c r="C765" s="26" t="s">
        <v>222</v>
      </c>
      <c r="D765" s="26" t="s">
        <v>217</v>
      </c>
      <c r="E765" s="26" t="s">
        <v>401</v>
      </c>
      <c r="F765" s="26" t="s">
        <v>271</v>
      </c>
      <c r="G765" s="26"/>
      <c r="H765" s="27">
        <f t="shared" si="155"/>
        <v>1081.5</v>
      </c>
      <c r="I765" s="160">
        <f t="shared" si="155"/>
        <v>160</v>
      </c>
      <c r="J765" s="160">
        <f t="shared" si="155"/>
        <v>1241.5</v>
      </c>
    </row>
    <row r="766" spans="2:10" ht="21" customHeight="1">
      <c r="B766" s="126" t="s">
        <v>260</v>
      </c>
      <c r="C766" s="28" t="s">
        <v>222</v>
      </c>
      <c r="D766" s="28" t="s">
        <v>217</v>
      </c>
      <c r="E766" s="28" t="s">
        <v>401</v>
      </c>
      <c r="F766" s="28" t="s">
        <v>271</v>
      </c>
      <c r="G766" s="28" t="s">
        <v>248</v>
      </c>
      <c r="H766" s="29">
        <f>'вед.прил13'!I255</f>
        <v>1081.5</v>
      </c>
      <c r="I766" s="172">
        <f>'вед.прил13'!N255</f>
        <v>160</v>
      </c>
      <c r="J766" s="172">
        <f>'вед.прил13'!O255</f>
        <v>1241.5</v>
      </c>
    </row>
    <row r="767" spans="2:10" ht="17.25" customHeight="1">
      <c r="B767" s="127" t="s">
        <v>279</v>
      </c>
      <c r="C767" s="26" t="s">
        <v>222</v>
      </c>
      <c r="D767" s="26" t="s">
        <v>217</v>
      </c>
      <c r="E767" s="26" t="s">
        <v>401</v>
      </c>
      <c r="F767" s="26" t="s">
        <v>278</v>
      </c>
      <c r="G767" s="26"/>
      <c r="H767" s="27">
        <f aca="true" t="shared" si="156" ref="H767:J768">H768</f>
        <v>16</v>
      </c>
      <c r="I767" s="160">
        <f t="shared" si="156"/>
        <v>0</v>
      </c>
      <c r="J767" s="160">
        <f t="shared" si="156"/>
        <v>16</v>
      </c>
    </row>
    <row r="768" spans="2:10" ht="15.75" customHeight="1">
      <c r="B768" s="127" t="s">
        <v>281</v>
      </c>
      <c r="C768" s="26" t="s">
        <v>222</v>
      </c>
      <c r="D768" s="26" t="s">
        <v>217</v>
      </c>
      <c r="E768" s="26" t="s">
        <v>401</v>
      </c>
      <c r="F768" s="26" t="s">
        <v>280</v>
      </c>
      <c r="G768" s="26"/>
      <c r="H768" s="27">
        <f t="shared" si="156"/>
        <v>16</v>
      </c>
      <c r="I768" s="160">
        <f t="shared" si="156"/>
        <v>0</v>
      </c>
      <c r="J768" s="160">
        <f t="shared" si="156"/>
        <v>16</v>
      </c>
    </row>
    <row r="769" spans="2:10" ht="20.25" customHeight="1">
      <c r="B769" s="126" t="s">
        <v>260</v>
      </c>
      <c r="C769" s="28" t="s">
        <v>222</v>
      </c>
      <c r="D769" s="28" t="s">
        <v>217</v>
      </c>
      <c r="E769" s="28" t="s">
        <v>401</v>
      </c>
      <c r="F769" s="28" t="s">
        <v>280</v>
      </c>
      <c r="G769" s="28" t="s">
        <v>248</v>
      </c>
      <c r="H769" s="29">
        <f>'вед.прил13'!I258</f>
        <v>16</v>
      </c>
      <c r="I769" s="172">
        <f>'вед.прил13'!N258</f>
        <v>0</v>
      </c>
      <c r="J769" s="172">
        <f>'вед.прил13'!O258</f>
        <v>16</v>
      </c>
    </row>
    <row r="770" spans="2:10" ht="48" customHeight="1">
      <c r="B770" s="127" t="s">
        <v>579</v>
      </c>
      <c r="C770" s="26" t="s">
        <v>222</v>
      </c>
      <c r="D770" s="26" t="s">
        <v>217</v>
      </c>
      <c r="E770" s="26" t="s">
        <v>580</v>
      </c>
      <c r="F770" s="26"/>
      <c r="G770" s="26"/>
      <c r="H770" s="27">
        <f aca="true" t="shared" si="157" ref="H770:J772">H771</f>
        <v>0</v>
      </c>
      <c r="I770" s="160">
        <f t="shared" si="157"/>
        <v>161.6</v>
      </c>
      <c r="J770" s="160">
        <f t="shared" si="157"/>
        <v>161.6</v>
      </c>
    </row>
    <row r="771" spans="2:10" ht="46.5" customHeight="1">
      <c r="B771" s="127" t="s">
        <v>359</v>
      </c>
      <c r="C771" s="26" t="s">
        <v>222</v>
      </c>
      <c r="D771" s="26" t="s">
        <v>217</v>
      </c>
      <c r="E771" s="26" t="s">
        <v>580</v>
      </c>
      <c r="F771" s="26" t="s">
        <v>270</v>
      </c>
      <c r="G771" s="26"/>
      <c r="H771" s="27">
        <f t="shared" si="157"/>
        <v>0</v>
      </c>
      <c r="I771" s="160">
        <f t="shared" si="157"/>
        <v>161.6</v>
      </c>
      <c r="J771" s="160">
        <f t="shared" si="157"/>
        <v>161.6</v>
      </c>
    </row>
    <row r="772" spans="2:10" ht="48.75" customHeight="1">
      <c r="B772" s="127" t="s">
        <v>345</v>
      </c>
      <c r="C772" s="26" t="s">
        <v>222</v>
      </c>
      <c r="D772" s="26" t="s">
        <v>217</v>
      </c>
      <c r="E772" s="26" t="s">
        <v>580</v>
      </c>
      <c r="F772" s="26" t="s">
        <v>271</v>
      </c>
      <c r="G772" s="26"/>
      <c r="H772" s="27">
        <f t="shared" si="157"/>
        <v>0</v>
      </c>
      <c r="I772" s="160">
        <f t="shared" si="157"/>
        <v>161.6</v>
      </c>
      <c r="J772" s="160">
        <f t="shared" si="157"/>
        <v>161.6</v>
      </c>
    </row>
    <row r="773" spans="2:10" ht="20.25" customHeight="1">
      <c r="B773" s="126" t="s">
        <v>260</v>
      </c>
      <c r="C773" s="28" t="s">
        <v>222</v>
      </c>
      <c r="D773" s="28" t="s">
        <v>217</v>
      </c>
      <c r="E773" s="28" t="s">
        <v>580</v>
      </c>
      <c r="F773" s="28" t="s">
        <v>271</v>
      </c>
      <c r="G773" s="28" t="s">
        <v>248</v>
      </c>
      <c r="H773" s="29">
        <f>'вед.прил13'!I262</f>
        <v>0</v>
      </c>
      <c r="I773" s="172">
        <f>'вед.прил13'!N262</f>
        <v>161.6</v>
      </c>
      <c r="J773" s="172">
        <f>'вед.прил13'!O262</f>
        <v>161.6</v>
      </c>
    </row>
    <row r="774" spans="2:10" ht="17.25" customHeight="1">
      <c r="B774" s="60" t="s">
        <v>434</v>
      </c>
      <c r="C774" s="47" t="s">
        <v>219</v>
      </c>
      <c r="D774" s="26"/>
      <c r="E774" s="90"/>
      <c r="F774" s="26"/>
      <c r="G774" s="26"/>
      <c r="H774" s="101">
        <f>H777+H832</f>
        <v>32369.1</v>
      </c>
      <c r="I774" s="171">
        <f>I777+I832</f>
        <v>2974.4</v>
      </c>
      <c r="J774" s="171">
        <f>J777+J832</f>
        <v>35343.5</v>
      </c>
    </row>
    <row r="775" spans="2:10" ht="18" customHeight="1">
      <c r="B775" s="120" t="s">
        <v>260</v>
      </c>
      <c r="C775" s="47" t="s">
        <v>219</v>
      </c>
      <c r="D775" s="26"/>
      <c r="E775" s="90"/>
      <c r="F775" s="26"/>
      <c r="G775" s="47" t="s">
        <v>248</v>
      </c>
      <c r="H775" s="101">
        <f>H784+H790+H796+H799+H802+H808+H818+H841+H844+H848+H851+H827+H831</f>
        <v>32149.099999999995</v>
      </c>
      <c r="I775" s="171">
        <f>I784+I790+I796+I799+I802+I808+I818+I841+I844+I848+I851+I827+I831</f>
        <v>2906.5</v>
      </c>
      <c r="J775" s="171">
        <f>J784+J790+J796+J799+J802+J808+J818+J841+J844+J848+J851+J827+J831</f>
        <v>35055.6</v>
      </c>
    </row>
    <row r="776" spans="2:10" ht="19.5" customHeight="1">
      <c r="B776" s="120" t="s">
        <v>261</v>
      </c>
      <c r="C776" s="47" t="s">
        <v>219</v>
      </c>
      <c r="D776" s="26"/>
      <c r="E776" s="90"/>
      <c r="F776" s="26"/>
      <c r="G776" s="47" t="s">
        <v>249</v>
      </c>
      <c r="H776" s="101">
        <f>H823+H814+H837</f>
        <v>220</v>
      </c>
      <c r="I776" s="171">
        <f>I823+I814+I837</f>
        <v>67.9</v>
      </c>
      <c r="J776" s="171">
        <f>J823+J814+J837</f>
        <v>287.9</v>
      </c>
    </row>
    <row r="777" spans="2:10" ht="18" customHeight="1">
      <c r="B777" s="60" t="s">
        <v>211</v>
      </c>
      <c r="C777" s="47" t="s">
        <v>219</v>
      </c>
      <c r="D777" s="47" t="s">
        <v>215</v>
      </c>
      <c r="E777" s="92"/>
      <c r="F777" s="47"/>
      <c r="G777" s="47"/>
      <c r="H777" s="101">
        <f>H778+H819</f>
        <v>24428.6</v>
      </c>
      <c r="I777" s="171">
        <f>I778+I819</f>
        <v>2275</v>
      </c>
      <c r="J777" s="171">
        <f>J778+J819</f>
        <v>26703.6</v>
      </c>
    </row>
    <row r="778" spans="2:10" ht="45">
      <c r="B778" s="127" t="str">
        <f>'вед.прил13'!A912</f>
        <v>Муниципальная программа "Культура и искусство города Ливны Орловской области на 2020-2024 годы"</v>
      </c>
      <c r="C778" s="26" t="s">
        <v>219</v>
      </c>
      <c r="D778" s="26" t="s">
        <v>215</v>
      </c>
      <c r="E778" s="26" t="str">
        <f>'вед.прил13'!E912</f>
        <v>53 0 00 00000 </v>
      </c>
      <c r="F778" s="26"/>
      <c r="G778" s="26"/>
      <c r="H778" s="27">
        <f>H779+H785+H791+H803+H810</f>
        <v>23920.3</v>
      </c>
      <c r="I778" s="160">
        <f>I779+I785+I791+I803+I810</f>
        <v>2275</v>
      </c>
      <c r="J778" s="160">
        <f>J779+J785+J791+J803+J810</f>
        <v>26195.3</v>
      </c>
    </row>
    <row r="779" spans="2:10" ht="30">
      <c r="B779" s="121" t="str">
        <f>'вед.прил13'!A913</f>
        <v>Подпрограмма "Развитие учреждений культурно-досугового типа города Ливны" </v>
      </c>
      <c r="C779" s="26" t="s">
        <v>219</v>
      </c>
      <c r="D779" s="26" t="s">
        <v>215</v>
      </c>
      <c r="E779" s="26" t="str">
        <f>'вед.прил13'!E913</f>
        <v>53 2 00 00000 </v>
      </c>
      <c r="F779" s="26"/>
      <c r="G779" s="26"/>
      <c r="H779" s="27">
        <f aca="true" t="shared" si="158" ref="H779:J783">H780</f>
        <v>16639.7</v>
      </c>
      <c r="I779" s="160">
        <f t="shared" si="158"/>
        <v>1733.5</v>
      </c>
      <c r="J779" s="160">
        <f t="shared" si="158"/>
        <v>18373.2</v>
      </c>
    </row>
    <row r="780" spans="2:10" ht="60">
      <c r="B780" s="127" t="str">
        <f>'вед.прил13'!A914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80" s="26" t="s">
        <v>219</v>
      </c>
      <c r="D780" s="26" t="s">
        <v>215</v>
      </c>
      <c r="E780" s="26" t="str">
        <f>'вед.прил13'!E914</f>
        <v>53 2 01 00000</v>
      </c>
      <c r="F780" s="26"/>
      <c r="G780" s="26"/>
      <c r="H780" s="27">
        <f t="shared" si="158"/>
        <v>16639.7</v>
      </c>
      <c r="I780" s="160">
        <f t="shared" si="158"/>
        <v>1733.5</v>
      </c>
      <c r="J780" s="160">
        <f t="shared" si="158"/>
        <v>18373.2</v>
      </c>
    </row>
    <row r="781" spans="2:10" ht="18.75" customHeight="1">
      <c r="B781" s="127" t="s">
        <v>326</v>
      </c>
      <c r="C781" s="26" t="s">
        <v>219</v>
      </c>
      <c r="D781" s="26" t="s">
        <v>215</v>
      </c>
      <c r="E781" s="26" t="str">
        <f>'вед.прил13'!E915</f>
        <v>53 2 01 77290</v>
      </c>
      <c r="F781" s="26"/>
      <c r="G781" s="26"/>
      <c r="H781" s="27">
        <f t="shared" si="158"/>
        <v>16639.7</v>
      </c>
      <c r="I781" s="160">
        <f t="shared" si="158"/>
        <v>1733.5</v>
      </c>
      <c r="J781" s="160">
        <f t="shared" si="158"/>
        <v>18373.2</v>
      </c>
    </row>
    <row r="782" spans="2:10" ht="45">
      <c r="B782" s="127" t="s">
        <v>273</v>
      </c>
      <c r="C782" s="26" t="s">
        <v>219</v>
      </c>
      <c r="D782" s="26" t="s">
        <v>215</v>
      </c>
      <c r="E782" s="26" t="str">
        <f>'вед.прил13'!E916</f>
        <v>53 2 01 77290</v>
      </c>
      <c r="F782" s="26" t="s">
        <v>272</v>
      </c>
      <c r="G782" s="26"/>
      <c r="H782" s="27">
        <f t="shared" si="158"/>
        <v>16639.7</v>
      </c>
      <c r="I782" s="160">
        <f t="shared" si="158"/>
        <v>1733.5</v>
      </c>
      <c r="J782" s="160">
        <f t="shared" si="158"/>
        <v>18373.2</v>
      </c>
    </row>
    <row r="783" spans="2:10" ht="18" customHeight="1">
      <c r="B783" s="121" t="s">
        <v>275</v>
      </c>
      <c r="C783" s="26" t="s">
        <v>219</v>
      </c>
      <c r="D783" s="26" t="s">
        <v>215</v>
      </c>
      <c r="E783" s="26" t="str">
        <f>'вед.прил13'!E917</f>
        <v>53 2 01 77290</v>
      </c>
      <c r="F783" s="26" t="s">
        <v>274</v>
      </c>
      <c r="G783" s="26"/>
      <c r="H783" s="27">
        <f t="shared" si="158"/>
        <v>16639.7</v>
      </c>
      <c r="I783" s="160">
        <f t="shared" si="158"/>
        <v>1733.5</v>
      </c>
      <c r="J783" s="160">
        <f t="shared" si="158"/>
        <v>18373.2</v>
      </c>
    </row>
    <row r="784" spans="2:10" ht="18" customHeight="1">
      <c r="B784" s="126" t="s">
        <v>260</v>
      </c>
      <c r="C784" s="28" t="s">
        <v>219</v>
      </c>
      <c r="D784" s="28" t="s">
        <v>215</v>
      </c>
      <c r="E784" s="28" t="str">
        <f>'вед.прил13'!E918</f>
        <v>53 2 01 77290</v>
      </c>
      <c r="F784" s="28" t="s">
        <v>274</v>
      </c>
      <c r="G784" s="28" t="s">
        <v>248</v>
      </c>
      <c r="H784" s="29">
        <f>'вед.прил13'!I918</f>
        <v>16639.7</v>
      </c>
      <c r="I784" s="172">
        <f>'вед.прил13'!N918</f>
        <v>1733.5</v>
      </c>
      <c r="J784" s="172">
        <f>'вед.прил13'!O918</f>
        <v>18373.2</v>
      </c>
    </row>
    <row r="785" spans="2:10" ht="30">
      <c r="B785" s="127" t="str">
        <f>'вед.прил13'!A919</f>
        <v>Подпрограмма "Развитие музейной деятельности в городе Ливны" </v>
      </c>
      <c r="C785" s="26" t="s">
        <v>219</v>
      </c>
      <c r="D785" s="26" t="s">
        <v>215</v>
      </c>
      <c r="E785" s="26" t="str">
        <f>'вед.прил13'!E919</f>
        <v>53 3 00 00000</v>
      </c>
      <c r="F785" s="26"/>
      <c r="G785" s="26"/>
      <c r="H785" s="27">
        <f aca="true" t="shared" si="159" ref="H785:J789">H786</f>
        <v>2909.4</v>
      </c>
      <c r="I785" s="160">
        <f t="shared" si="159"/>
        <v>250</v>
      </c>
      <c r="J785" s="160">
        <f t="shared" si="159"/>
        <v>3159.4</v>
      </c>
    </row>
    <row r="786" spans="2:10" ht="30">
      <c r="B786" s="127" t="str">
        <f>'вед.прил13'!A920</f>
        <v>Основное мероприятие "Обеспечение  деятельности музея"</v>
      </c>
      <c r="C786" s="26" t="s">
        <v>219</v>
      </c>
      <c r="D786" s="26" t="s">
        <v>215</v>
      </c>
      <c r="E786" s="26" t="str">
        <f>'вед.прил13'!E920</f>
        <v>53 3 01 00000</v>
      </c>
      <c r="F786" s="26"/>
      <c r="G786" s="26"/>
      <c r="H786" s="27">
        <f t="shared" si="159"/>
        <v>2909.4</v>
      </c>
      <c r="I786" s="160">
        <f t="shared" si="159"/>
        <v>250</v>
      </c>
      <c r="J786" s="160">
        <f t="shared" si="159"/>
        <v>3159.4</v>
      </c>
    </row>
    <row r="787" spans="2:10" ht="15">
      <c r="B787" s="127" t="s">
        <v>326</v>
      </c>
      <c r="C787" s="26" t="s">
        <v>219</v>
      </c>
      <c r="D787" s="26" t="s">
        <v>215</v>
      </c>
      <c r="E787" s="26" t="str">
        <f>'вед.прил13'!E921</f>
        <v>53 3 01 77300</v>
      </c>
      <c r="F787" s="26"/>
      <c r="G787" s="26"/>
      <c r="H787" s="27">
        <f t="shared" si="159"/>
        <v>2909.4</v>
      </c>
      <c r="I787" s="160">
        <f t="shared" si="159"/>
        <v>250</v>
      </c>
      <c r="J787" s="160">
        <f t="shared" si="159"/>
        <v>3159.4</v>
      </c>
    </row>
    <row r="788" spans="2:10" ht="45">
      <c r="B788" s="127" t="s">
        <v>273</v>
      </c>
      <c r="C788" s="26" t="s">
        <v>219</v>
      </c>
      <c r="D788" s="26" t="s">
        <v>215</v>
      </c>
      <c r="E788" s="26" t="str">
        <f>'вед.прил13'!E922</f>
        <v>53 3 01 77300</v>
      </c>
      <c r="F788" s="26" t="s">
        <v>272</v>
      </c>
      <c r="G788" s="26"/>
      <c r="H788" s="27">
        <f t="shared" si="159"/>
        <v>2909.4</v>
      </c>
      <c r="I788" s="160">
        <f t="shared" si="159"/>
        <v>250</v>
      </c>
      <c r="J788" s="160">
        <f t="shared" si="159"/>
        <v>3159.4</v>
      </c>
    </row>
    <row r="789" spans="2:10" ht="18.75" customHeight="1">
      <c r="B789" s="121" t="s">
        <v>275</v>
      </c>
      <c r="C789" s="26" t="s">
        <v>219</v>
      </c>
      <c r="D789" s="26" t="s">
        <v>215</v>
      </c>
      <c r="E789" s="26" t="str">
        <f>'вед.прил13'!E923</f>
        <v>53 3 01 77300</v>
      </c>
      <c r="F789" s="26" t="s">
        <v>274</v>
      </c>
      <c r="G789" s="26"/>
      <c r="H789" s="27">
        <f t="shared" si="159"/>
        <v>2909.4</v>
      </c>
      <c r="I789" s="160">
        <f t="shared" si="159"/>
        <v>250</v>
      </c>
      <c r="J789" s="160">
        <f t="shared" si="159"/>
        <v>3159.4</v>
      </c>
    </row>
    <row r="790" spans="2:10" ht="21" customHeight="1">
      <c r="B790" s="126" t="s">
        <v>260</v>
      </c>
      <c r="C790" s="28" t="s">
        <v>219</v>
      </c>
      <c r="D790" s="28" t="s">
        <v>215</v>
      </c>
      <c r="E790" s="28" t="str">
        <f>'вед.прил13'!E924</f>
        <v>53 3 01 77300</v>
      </c>
      <c r="F790" s="28" t="s">
        <v>274</v>
      </c>
      <c r="G790" s="28" t="s">
        <v>248</v>
      </c>
      <c r="H790" s="29">
        <f>'вед.прил13'!I924</f>
        <v>2909.4</v>
      </c>
      <c r="I790" s="172">
        <f>'вед.прил13'!N924</f>
        <v>250</v>
      </c>
      <c r="J790" s="172">
        <f>'вед.прил13'!O924</f>
        <v>3159.4</v>
      </c>
    </row>
    <row r="791" spans="2:10" ht="30">
      <c r="B791" s="127" t="str">
        <f>'вед.прил13'!A925</f>
        <v>Подпрограмма "Развитие библиотечной системы города Ливны" </v>
      </c>
      <c r="C791" s="26" t="s">
        <v>219</v>
      </c>
      <c r="D791" s="26" t="s">
        <v>215</v>
      </c>
      <c r="E791" s="26" t="str">
        <f>'вед.прил13'!E925</f>
        <v>53 4 00 00000</v>
      </c>
      <c r="F791" s="26"/>
      <c r="G791" s="26"/>
      <c r="H791" s="27">
        <f aca="true" t="shared" si="160" ref="H791:J792">H792</f>
        <v>3237.0999999999995</v>
      </c>
      <c r="I791" s="160">
        <f t="shared" si="160"/>
        <v>378.5</v>
      </c>
      <c r="J791" s="160">
        <f t="shared" si="160"/>
        <v>3615.6</v>
      </c>
    </row>
    <row r="792" spans="2:10" ht="30">
      <c r="B792" s="127" t="str">
        <f>'вед.прил13'!A926</f>
        <v>Основное мероприятие "Обеспечение деятельности библиотечной системы"</v>
      </c>
      <c r="C792" s="26" t="s">
        <v>219</v>
      </c>
      <c r="D792" s="26" t="s">
        <v>215</v>
      </c>
      <c r="E792" s="26" t="str">
        <f>'вед.прил13'!E926</f>
        <v>53 4 01 00000</v>
      </c>
      <c r="F792" s="26"/>
      <c r="G792" s="26"/>
      <c r="H792" s="27">
        <f t="shared" si="160"/>
        <v>3237.0999999999995</v>
      </c>
      <c r="I792" s="160">
        <f t="shared" si="160"/>
        <v>378.5</v>
      </c>
      <c r="J792" s="160">
        <f t="shared" si="160"/>
        <v>3615.6</v>
      </c>
    </row>
    <row r="793" spans="2:10" ht="18" customHeight="1">
      <c r="B793" s="127" t="s">
        <v>326</v>
      </c>
      <c r="C793" s="26" t="s">
        <v>219</v>
      </c>
      <c r="D793" s="26" t="s">
        <v>215</v>
      </c>
      <c r="E793" s="26" t="str">
        <f>'вед.прил13'!E927</f>
        <v>53 4 01 77310</v>
      </c>
      <c r="F793" s="26"/>
      <c r="G793" s="26"/>
      <c r="H793" s="27">
        <f>H794+H797+H802</f>
        <v>3237.0999999999995</v>
      </c>
      <c r="I793" s="160">
        <f>I794+I797+I802</f>
        <v>378.5</v>
      </c>
      <c r="J793" s="160">
        <f>J794+J797+J802</f>
        <v>3615.6</v>
      </c>
    </row>
    <row r="794" spans="2:10" ht="90">
      <c r="B794" s="121" t="s">
        <v>344</v>
      </c>
      <c r="C794" s="26" t="s">
        <v>219</v>
      </c>
      <c r="D794" s="26" t="s">
        <v>215</v>
      </c>
      <c r="E794" s="26" t="str">
        <f>'вед.прил13'!E928</f>
        <v>53 4 01 77310</v>
      </c>
      <c r="F794" s="26" t="s">
        <v>268</v>
      </c>
      <c r="G794" s="26"/>
      <c r="H794" s="27">
        <f aca="true" t="shared" si="161" ref="H794:J795">H795</f>
        <v>2581.1</v>
      </c>
      <c r="I794" s="160">
        <f t="shared" si="161"/>
        <v>270.5</v>
      </c>
      <c r="J794" s="160">
        <f t="shared" si="161"/>
        <v>2851.6</v>
      </c>
    </row>
    <row r="795" spans="2:10" ht="30">
      <c r="B795" s="121" t="s">
        <v>277</v>
      </c>
      <c r="C795" s="26" t="s">
        <v>219</v>
      </c>
      <c r="D795" s="26" t="s">
        <v>215</v>
      </c>
      <c r="E795" s="26" t="str">
        <f>'вед.прил13'!E929</f>
        <v>53 4 01 77310</v>
      </c>
      <c r="F795" s="26" t="s">
        <v>276</v>
      </c>
      <c r="G795" s="26"/>
      <c r="H795" s="27">
        <f t="shared" si="161"/>
        <v>2581.1</v>
      </c>
      <c r="I795" s="160">
        <f t="shared" si="161"/>
        <v>270.5</v>
      </c>
      <c r="J795" s="160">
        <f t="shared" si="161"/>
        <v>2851.6</v>
      </c>
    </row>
    <row r="796" spans="2:10" ht="18.75" customHeight="1">
      <c r="B796" s="129" t="s">
        <v>260</v>
      </c>
      <c r="C796" s="28" t="s">
        <v>219</v>
      </c>
      <c r="D796" s="28" t="s">
        <v>215</v>
      </c>
      <c r="E796" s="28" t="str">
        <f>'вед.прил13'!E930</f>
        <v>53 4 01 77310</v>
      </c>
      <c r="F796" s="28" t="s">
        <v>276</v>
      </c>
      <c r="G796" s="28" t="s">
        <v>248</v>
      </c>
      <c r="H796" s="29">
        <f>'вед.прил13'!I930</f>
        <v>2581.1</v>
      </c>
      <c r="I796" s="172">
        <f>'вед.прил13'!N930</f>
        <v>270.5</v>
      </c>
      <c r="J796" s="172">
        <f>'вед.прил13'!O930</f>
        <v>2851.6</v>
      </c>
    </row>
    <row r="797" spans="2:10" ht="45">
      <c r="B797" s="127" t="s">
        <v>359</v>
      </c>
      <c r="C797" s="26" t="s">
        <v>219</v>
      </c>
      <c r="D797" s="26" t="s">
        <v>215</v>
      </c>
      <c r="E797" s="26" t="str">
        <f>'вед.прил13'!E931</f>
        <v>53 4 01 77310</v>
      </c>
      <c r="F797" s="26" t="s">
        <v>270</v>
      </c>
      <c r="G797" s="26"/>
      <c r="H797" s="27">
        <f aca="true" t="shared" si="162" ref="H797:J798">H798</f>
        <v>588.8</v>
      </c>
      <c r="I797" s="160">
        <f t="shared" si="162"/>
        <v>104.7</v>
      </c>
      <c r="J797" s="160">
        <f t="shared" si="162"/>
        <v>693.5</v>
      </c>
    </row>
    <row r="798" spans="2:10" ht="45">
      <c r="B798" s="127" t="s">
        <v>345</v>
      </c>
      <c r="C798" s="26" t="s">
        <v>219</v>
      </c>
      <c r="D798" s="26" t="s">
        <v>215</v>
      </c>
      <c r="E798" s="26" t="str">
        <f>'вед.прил13'!E932</f>
        <v>53 4 01 77310</v>
      </c>
      <c r="F798" s="26" t="s">
        <v>271</v>
      </c>
      <c r="G798" s="26"/>
      <c r="H798" s="27">
        <f t="shared" si="162"/>
        <v>588.8</v>
      </c>
      <c r="I798" s="160">
        <f t="shared" si="162"/>
        <v>104.7</v>
      </c>
      <c r="J798" s="160">
        <f t="shared" si="162"/>
        <v>693.5</v>
      </c>
    </row>
    <row r="799" spans="2:10" ht="19.5" customHeight="1">
      <c r="B799" s="126" t="s">
        <v>260</v>
      </c>
      <c r="C799" s="28" t="s">
        <v>219</v>
      </c>
      <c r="D799" s="28" t="s">
        <v>215</v>
      </c>
      <c r="E799" s="28" t="str">
        <f>'вед.прил13'!E933</f>
        <v>53 4 01 77310</v>
      </c>
      <c r="F799" s="28" t="s">
        <v>271</v>
      </c>
      <c r="G799" s="28" t="s">
        <v>248</v>
      </c>
      <c r="H799" s="29">
        <f>'вед.прил13'!I933</f>
        <v>588.8</v>
      </c>
      <c r="I799" s="172">
        <f>'вед.прил13'!N933</f>
        <v>104.7</v>
      </c>
      <c r="J799" s="172">
        <f>'вед.прил13'!O933</f>
        <v>693.5</v>
      </c>
    </row>
    <row r="800" spans="2:10" ht="18" customHeight="1">
      <c r="B800" s="127" t="s">
        <v>279</v>
      </c>
      <c r="C800" s="26" t="s">
        <v>219</v>
      </c>
      <c r="D800" s="26" t="s">
        <v>215</v>
      </c>
      <c r="E800" s="26" t="s">
        <v>30</v>
      </c>
      <c r="F800" s="26" t="s">
        <v>278</v>
      </c>
      <c r="G800" s="26"/>
      <c r="H800" s="27">
        <f aca="true" t="shared" si="163" ref="H800:J801">H801</f>
        <v>67.2</v>
      </c>
      <c r="I800" s="160">
        <f t="shared" si="163"/>
        <v>3.3</v>
      </c>
      <c r="J800" s="160">
        <f t="shared" si="163"/>
        <v>70.5</v>
      </c>
    </row>
    <row r="801" spans="2:10" ht="18.75" customHeight="1">
      <c r="B801" s="127" t="s">
        <v>281</v>
      </c>
      <c r="C801" s="26" t="s">
        <v>219</v>
      </c>
      <c r="D801" s="26" t="s">
        <v>215</v>
      </c>
      <c r="E801" s="26" t="s">
        <v>30</v>
      </c>
      <c r="F801" s="26" t="s">
        <v>280</v>
      </c>
      <c r="G801" s="26"/>
      <c r="H801" s="27">
        <f t="shared" si="163"/>
        <v>67.2</v>
      </c>
      <c r="I801" s="160">
        <f t="shared" si="163"/>
        <v>3.3</v>
      </c>
      <c r="J801" s="160">
        <f t="shared" si="163"/>
        <v>70.5</v>
      </c>
    </row>
    <row r="802" spans="2:10" ht="20.25" customHeight="1">
      <c r="B802" s="126" t="s">
        <v>260</v>
      </c>
      <c r="C802" s="28" t="s">
        <v>219</v>
      </c>
      <c r="D802" s="28" t="s">
        <v>215</v>
      </c>
      <c r="E802" s="28" t="s">
        <v>30</v>
      </c>
      <c r="F802" s="28" t="s">
        <v>280</v>
      </c>
      <c r="G802" s="28" t="s">
        <v>248</v>
      </c>
      <c r="H802" s="29">
        <f>'вед.прил13'!I936</f>
        <v>67.2</v>
      </c>
      <c r="I802" s="172">
        <f>'вед.прил13'!N936</f>
        <v>3.3</v>
      </c>
      <c r="J802" s="172">
        <f>'вед.прил13'!O936</f>
        <v>70.5</v>
      </c>
    </row>
    <row r="803" spans="2:10" ht="30">
      <c r="B803" s="127" t="str">
        <f>'вед.прил13'!A937</f>
        <v>Подпрограмма "Проведение культурно-массовых мероприятий" </v>
      </c>
      <c r="C803" s="26" t="s">
        <v>219</v>
      </c>
      <c r="D803" s="26" t="s">
        <v>215</v>
      </c>
      <c r="E803" s="26" t="str">
        <f>'вед.прил13'!E937</f>
        <v>53 5 00 00000</v>
      </c>
      <c r="F803" s="26"/>
      <c r="G803" s="26"/>
      <c r="H803" s="27">
        <f aca="true" t="shared" si="164" ref="H803:J807">H804</f>
        <v>722.1</v>
      </c>
      <c r="I803" s="160">
        <f t="shared" si="164"/>
        <v>0</v>
      </c>
      <c r="J803" s="160">
        <f t="shared" si="164"/>
        <v>722.1</v>
      </c>
    </row>
    <row r="804" spans="2:10" ht="45">
      <c r="B804" s="127" t="str">
        <f>'вед.прил13'!A938</f>
        <v>Основное мероприятие "Организация содержательного досуга и обеспечение условий для отдыха горожан"</v>
      </c>
      <c r="C804" s="26" t="s">
        <v>219</v>
      </c>
      <c r="D804" s="26" t="s">
        <v>215</v>
      </c>
      <c r="E804" s="26" t="str">
        <f>'вед.прил13'!E938</f>
        <v>53 5 01 00000</v>
      </c>
      <c r="F804" s="26"/>
      <c r="G804" s="26"/>
      <c r="H804" s="27">
        <f t="shared" si="164"/>
        <v>722.1</v>
      </c>
      <c r="I804" s="160">
        <f t="shared" si="164"/>
        <v>0</v>
      </c>
      <c r="J804" s="160">
        <f t="shared" si="164"/>
        <v>722.1</v>
      </c>
    </row>
    <row r="805" spans="2:10" ht="15">
      <c r="B805" s="127" t="s">
        <v>326</v>
      </c>
      <c r="C805" s="26" t="s">
        <v>219</v>
      </c>
      <c r="D805" s="26" t="s">
        <v>215</v>
      </c>
      <c r="E805" s="26" t="str">
        <f>'вед.прил13'!E939</f>
        <v>53 5 01 77330</v>
      </c>
      <c r="F805" s="26"/>
      <c r="G805" s="26"/>
      <c r="H805" s="27">
        <f t="shared" si="164"/>
        <v>722.1</v>
      </c>
      <c r="I805" s="160">
        <f t="shared" si="164"/>
        <v>0</v>
      </c>
      <c r="J805" s="160">
        <f t="shared" si="164"/>
        <v>722.1</v>
      </c>
    </row>
    <row r="806" spans="2:10" ht="45">
      <c r="B806" s="127" t="s">
        <v>359</v>
      </c>
      <c r="C806" s="26" t="s">
        <v>219</v>
      </c>
      <c r="D806" s="26" t="s">
        <v>215</v>
      </c>
      <c r="E806" s="26" t="str">
        <f>'вед.прил13'!E940</f>
        <v>53 5 01 77330</v>
      </c>
      <c r="F806" s="26" t="s">
        <v>270</v>
      </c>
      <c r="G806" s="26"/>
      <c r="H806" s="27">
        <f t="shared" si="164"/>
        <v>722.1</v>
      </c>
      <c r="I806" s="160">
        <f t="shared" si="164"/>
        <v>0</v>
      </c>
      <c r="J806" s="160">
        <f t="shared" si="164"/>
        <v>722.1</v>
      </c>
    </row>
    <row r="807" spans="2:10" ht="45">
      <c r="B807" s="127" t="s">
        <v>345</v>
      </c>
      <c r="C807" s="26" t="s">
        <v>219</v>
      </c>
      <c r="D807" s="26" t="s">
        <v>215</v>
      </c>
      <c r="E807" s="26" t="str">
        <f>'вед.прил13'!E941</f>
        <v>53 5 01 77330</v>
      </c>
      <c r="F807" s="26" t="s">
        <v>271</v>
      </c>
      <c r="G807" s="26"/>
      <c r="H807" s="27">
        <f t="shared" si="164"/>
        <v>722.1</v>
      </c>
      <c r="I807" s="160">
        <f t="shared" si="164"/>
        <v>0</v>
      </c>
      <c r="J807" s="160">
        <f t="shared" si="164"/>
        <v>722.1</v>
      </c>
    </row>
    <row r="808" spans="2:10" ht="20.25" customHeight="1">
      <c r="B808" s="129" t="s">
        <v>260</v>
      </c>
      <c r="C808" s="28" t="s">
        <v>219</v>
      </c>
      <c r="D808" s="28" t="s">
        <v>215</v>
      </c>
      <c r="E808" s="28" t="str">
        <f>'вед.прил13'!E942</f>
        <v>53 5 01 77330</v>
      </c>
      <c r="F808" s="28" t="s">
        <v>271</v>
      </c>
      <c r="G808" s="28" t="s">
        <v>248</v>
      </c>
      <c r="H808" s="29">
        <f>'вед.прил13'!I942</f>
        <v>722.1</v>
      </c>
      <c r="I808" s="172">
        <f>'вед.прил13'!N942</f>
        <v>0</v>
      </c>
      <c r="J808" s="172">
        <f>'вед.прил13'!O942</f>
        <v>722.1</v>
      </c>
    </row>
    <row r="809" spans="2:10" ht="30">
      <c r="B809" s="121" t="str">
        <f>'вед.прил13'!A943</f>
        <v>Подпрограмма "Обеспечение сохранности объектов культурного наследия"</v>
      </c>
      <c r="C809" s="26" t="s">
        <v>420</v>
      </c>
      <c r="D809" s="26" t="s">
        <v>215</v>
      </c>
      <c r="E809" s="26" t="s">
        <v>419</v>
      </c>
      <c r="F809" s="26"/>
      <c r="G809" s="26"/>
      <c r="H809" s="27">
        <f>H810</f>
        <v>412</v>
      </c>
      <c r="I809" s="160">
        <f>I810</f>
        <v>-87</v>
      </c>
      <c r="J809" s="160">
        <f>J810</f>
        <v>325</v>
      </c>
    </row>
    <row r="810" spans="2:10" ht="60">
      <c r="B810" s="127" t="str">
        <f>'вед.прил13'!A944</f>
        <v>Основное мероприятие "Проведение ремонтных работ, содержание и паспортизация объектов культурного наследия"</v>
      </c>
      <c r="C810" s="26" t="s">
        <v>219</v>
      </c>
      <c r="D810" s="26" t="s">
        <v>215</v>
      </c>
      <c r="E810" s="26" t="s">
        <v>453</v>
      </c>
      <c r="F810" s="28"/>
      <c r="G810" s="28"/>
      <c r="H810" s="27">
        <f>H815+H811</f>
        <v>412</v>
      </c>
      <c r="I810" s="160">
        <f>I815+I811</f>
        <v>-87</v>
      </c>
      <c r="J810" s="160">
        <f>J815+J811</f>
        <v>325</v>
      </c>
    </row>
    <row r="811" spans="2:10" ht="15">
      <c r="B811" s="127" t="s">
        <v>326</v>
      </c>
      <c r="C811" s="26" t="s">
        <v>219</v>
      </c>
      <c r="D811" s="26" t="s">
        <v>215</v>
      </c>
      <c r="E811" s="26" t="s">
        <v>551</v>
      </c>
      <c r="F811" s="26"/>
      <c r="G811" s="26"/>
      <c r="H811" s="27">
        <f aca="true" t="shared" si="165" ref="H811:J813">H812</f>
        <v>70</v>
      </c>
      <c r="I811" s="160">
        <f t="shared" si="165"/>
        <v>0</v>
      </c>
      <c r="J811" s="160">
        <f t="shared" si="165"/>
        <v>70</v>
      </c>
    </row>
    <row r="812" spans="2:10" ht="45">
      <c r="B812" s="127" t="s">
        <v>359</v>
      </c>
      <c r="C812" s="26" t="s">
        <v>219</v>
      </c>
      <c r="D812" s="26" t="s">
        <v>215</v>
      </c>
      <c r="E812" s="26" t="s">
        <v>551</v>
      </c>
      <c r="F812" s="26" t="s">
        <v>270</v>
      </c>
      <c r="G812" s="26"/>
      <c r="H812" s="27">
        <f t="shared" si="165"/>
        <v>70</v>
      </c>
      <c r="I812" s="160">
        <f t="shared" si="165"/>
        <v>0</v>
      </c>
      <c r="J812" s="160">
        <f t="shared" si="165"/>
        <v>70</v>
      </c>
    </row>
    <row r="813" spans="2:10" ht="45">
      <c r="B813" s="127" t="s">
        <v>345</v>
      </c>
      <c r="C813" s="26" t="s">
        <v>219</v>
      </c>
      <c r="D813" s="26" t="s">
        <v>215</v>
      </c>
      <c r="E813" s="26" t="s">
        <v>551</v>
      </c>
      <c r="F813" s="26" t="s">
        <v>271</v>
      </c>
      <c r="G813" s="26"/>
      <c r="H813" s="27">
        <f t="shared" si="165"/>
        <v>70</v>
      </c>
      <c r="I813" s="160">
        <f t="shared" si="165"/>
        <v>0</v>
      </c>
      <c r="J813" s="160">
        <f t="shared" si="165"/>
        <v>70</v>
      </c>
    </row>
    <row r="814" spans="2:10" ht="22.5" customHeight="1">
      <c r="B814" s="129" t="s">
        <v>261</v>
      </c>
      <c r="C814" s="28" t="s">
        <v>219</v>
      </c>
      <c r="D814" s="28" t="s">
        <v>215</v>
      </c>
      <c r="E814" s="28" t="s">
        <v>551</v>
      </c>
      <c r="F814" s="28" t="s">
        <v>271</v>
      </c>
      <c r="G814" s="28" t="s">
        <v>249</v>
      </c>
      <c r="H814" s="29">
        <f>'вед.прил13'!I948</f>
        <v>70</v>
      </c>
      <c r="I814" s="164">
        <f>'вед.прил13'!N948</f>
        <v>0</v>
      </c>
      <c r="J814" s="164">
        <f>'вед.прил13'!O948</f>
        <v>70</v>
      </c>
    </row>
    <row r="815" spans="2:10" ht="18.75" customHeight="1">
      <c r="B815" s="127" t="s">
        <v>326</v>
      </c>
      <c r="C815" s="26" t="s">
        <v>219</v>
      </c>
      <c r="D815" s="26" t="s">
        <v>215</v>
      </c>
      <c r="E815" s="26" t="s">
        <v>168</v>
      </c>
      <c r="F815" s="26"/>
      <c r="G815" s="26"/>
      <c r="H815" s="27">
        <f aca="true" t="shared" si="166" ref="H815:J817">H816</f>
        <v>342</v>
      </c>
      <c r="I815" s="160">
        <f t="shared" si="166"/>
        <v>-87</v>
      </c>
      <c r="J815" s="160">
        <f t="shared" si="166"/>
        <v>255</v>
      </c>
    </row>
    <row r="816" spans="2:10" ht="45">
      <c r="B816" s="127" t="s">
        <v>359</v>
      </c>
      <c r="C816" s="26" t="s">
        <v>219</v>
      </c>
      <c r="D816" s="26" t="s">
        <v>215</v>
      </c>
      <c r="E816" s="26" t="s">
        <v>168</v>
      </c>
      <c r="F816" s="26" t="s">
        <v>270</v>
      </c>
      <c r="G816" s="26"/>
      <c r="H816" s="27">
        <f t="shared" si="166"/>
        <v>342</v>
      </c>
      <c r="I816" s="160">
        <f t="shared" si="166"/>
        <v>-87</v>
      </c>
      <c r="J816" s="160">
        <f t="shared" si="166"/>
        <v>255</v>
      </c>
    </row>
    <row r="817" spans="2:10" ht="45">
      <c r="B817" s="127" t="s">
        <v>345</v>
      </c>
      <c r="C817" s="26" t="s">
        <v>219</v>
      </c>
      <c r="D817" s="26" t="s">
        <v>215</v>
      </c>
      <c r="E817" s="26" t="s">
        <v>168</v>
      </c>
      <c r="F817" s="26" t="s">
        <v>271</v>
      </c>
      <c r="G817" s="26"/>
      <c r="H817" s="27">
        <f t="shared" si="166"/>
        <v>342</v>
      </c>
      <c r="I817" s="160">
        <f t="shared" si="166"/>
        <v>-87</v>
      </c>
      <c r="J817" s="160">
        <f t="shared" si="166"/>
        <v>255</v>
      </c>
    </row>
    <row r="818" spans="2:10" ht="20.25" customHeight="1">
      <c r="B818" s="129" t="s">
        <v>260</v>
      </c>
      <c r="C818" s="28" t="s">
        <v>219</v>
      </c>
      <c r="D818" s="28" t="s">
        <v>215</v>
      </c>
      <c r="E818" s="28" t="s">
        <v>168</v>
      </c>
      <c r="F818" s="28" t="s">
        <v>271</v>
      </c>
      <c r="G818" s="28" t="s">
        <v>248</v>
      </c>
      <c r="H818" s="29">
        <f>'вед.прил13'!I952</f>
        <v>342</v>
      </c>
      <c r="I818" s="172">
        <f>'вед.прил13'!N952</f>
        <v>-87</v>
      </c>
      <c r="J818" s="172">
        <f>'вед.прил13'!O952</f>
        <v>255</v>
      </c>
    </row>
    <row r="819" spans="2:10" ht="18" customHeight="1">
      <c r="B819" s="121" t="s">
        <v>190</v>
      </c>
      <c r="C819" s="26" t="s">
        <v>219</v>
      </c>
      <c r="D819" s="26" t="s">
        <v>215</v>
      </c>
      <c r="E819" s="118" t="s">
        <v>400</v>
      </c>
      <c r="F819" s="28"/>
      <c r="G819" s="28"/>
      <c r="H819" s="27">
        <f>H820+H824+H828</f>
        <v>508.3</v>
      </c>
      <c r="I819" s="160">
        <f>I820+I824+I828</f>
        <v>0</v>
      </c>
      <c r="J819" s="160">
        <f>J820+J824+J828</f>
        <v>508.3</v>
      </c>
    </row>
    <row r="820" spans="2:10" ht="75">
      <c r="B820" s="121" t="s">
        <v>452</v>
      </c>
      <c r="C820" s="26" t="s">
        <v>219</v>
      </c>
      <c r="D820" s="26" t="s">
        <v>215</v>
      </c>
      <c r="E820" s="26" t="s">
        <v>451</v>
      </c>
      <c r="F820" s="26"/>
      <c r="G820" s="28"/>
      <c r="H820" s="27">
        <f aca="true" t="shared" si="167" ref="H820:J822">H821</f>
        <v>150</v>
      </c>
      <c r="I820" s="160">
        <f t="shared" si="167"/>
        <v>0</v>
      </c>
      <c r="J820" s="160">
        <f t="shared" si="167"/>
        <v>150</v>
      </c>
    </row>
    <row r="821" spans="2:10" ht="45">
      <c r="B821" s="121" t="s">
        <v>273</v>
      </c>
      <c r="C821" s="26" t="s">
        <v>219</v>
      </c>
      <c r="D821" s="26" t="s">
        <v>215</v>
      </c>
      <c r="E821" s="26" t="s">
        <v>451</v>
      </c>
      <c r="F821" s="26" t="s">
        <v>272</v>
      </c>
      <c r="G821" s="28"/>
      <c r="H821" s="27">
        <f t="shared" si="167"/>
        <v>150</v>
      </c>
      <c r="I821" s="160">
        <f t="shared" si="167"/>
        <v>0</v>
      </c>
      <c r="J821" s="160">
        <f t="shared" si="167"/>
        <v>150</v>
      </c>
    </row>
    <row r="822" spans="2:10" ht="17.25" customHeight="1">
      <c r="B822" s="121" t="s">
        <v>275</v>
      </c>
      <c r="C822" s="26" t="s">
        <v>219</v>
      </c>
      <c r="D822" s="26" t="s">
        <v>215</v>
      </c>
      <c r="E822" s="26" t="s">
        <v>451</v>
      </c>
      <c r="F822" s="26" t="s">
        <v>274</v>
      </c>
      <c r="G822" s="28"/>
      <c r="H822" s="27">
        <f t="shared" si="167"/>
        <v>150</v>
      </c>
      <c r="I822" s="160">
        <f t="shared" si="167"/>
        <v>0</v>
      </c>
      <c r="J822" s="160">
        <f t="shared" si="167"/>
        <v>150</v>
      </c>
    </row>
    <row r="823" spans="2:10" ht="20.25" customHeight="1">
      <c r="B823" s="129" t="s">
        <v>261</v>
      </c>
      <c r="C823" s="28" t="s">
        <v>219</v>
      </c>
      <c r="D823" s="28" t="s">
        <v>215</v>
      </c>
      <c r="E823" s="28" t="s">
        <v>451</v>
      </c>
      <c r="F823" s="28" t="s">
        <v>274</v>
      </c>
      <c r="G823" s="28" t="s">
        <v>249</v>
      </c>
      <c r="H823" s="29">
        <f>'вед.прил13'!I957</f>
        <v>150</v>
      </c>
      <c r="I823" s="172">
        <f>'вед.прил13'!N957</f>
        <v>0</v>
      </c>
      <c r="J823" s="172">
        <f>'вед.прил13'!O957</f>
        <v>150</v>
      </c>
    </row>
    <row r="824" spans="2:10" ht="60">
      <c r="B824" s="121" t="s">
        <v>322</v>
      </c>
      <c r="C824" s="26" t="s">
        <v>219</v>
      </c>
      <c r="D824" s="26" t="s">
        <v>215</v>
      </c>
      <c r="E824" s="26" t="s">
        <v>12</v>
      </c>
      <c r="F824" s="28"/>
      <c r="G824" s="28"/>
      <c r="H824" s="27">
        <f aca="true" t="shared" si="168" ref="H824:J826">H825</f>
        <v>300</v>
      </c>
      <c r="I824" s="160">
        <f t="shared" si="168"/>
        <v>0</v>
      </c>
      <c r="J824" s="160">
        <f t="shared" si="168"/>
        <v>300</v>
      </c>
    </row>
    <row r="825" spans="2:10" ht="45">
      <c r="B825" s="121" t="s">
        <v>273</v>
      </c>
      <c r="C825" s="26" t="s">
        <v>219</v>
      </c>
      <c r="D825" s="26" t="s">
        <v>215</v>
      </c>
      <c r="E825" s="26" t="s">
        <v>12</v>
      </c>
      <c r="F825" s="26" t="s">
        <v>272</v>
      </c>
      <c r="G825" s="28"/>
      <c r="H825" s="27">
        <f t="shared" si="168"/>
        <v>300</v>
      </c>
      <c r="I825" s="160">
        <f t="shared" si="168"/>
        <v>0</v>
      </c>
      <c r="J825" s="160">
        <f t="shared" si="168"/>
        <v>300</v>
      </c>
    </row>
    <row r="826" spans="2:10" ht="15">
      <c r="B826" s="121" t="s">
        <v>275</v>
      </c>
      <c r="C826" s="26" t="s">
        <v>219</v>
      </c>
      <c r="D826" s="26" t="s">
        <v>215</v>
      </c>
      <c r="E826" s="26" t="s">
        <v>12</v>
      </c>
      <c r="F826" s="26" t="s">
        <v>274</v>
      </c>
      <c r="G826" s="28"/>
      <c r="H826" s="27">
        <f t="shared" si="168"/>
        <v>300</v>
      </c>
      <c r="I826" s="160">
        <f t="shared" si="168"/>
        <v>0</v>
      </c>
      <c r="J826" s="160">
        <f t="shared" si="168"/>
        <v>300</v>
      </c>
    </row>
    <row r="827" spans="2:10" ht="21.75" customHeight="1">
      <c r="B827" s="129" t="s">
        <v>260</v>
      </c>
      <c r="C827" s="28" t="s">
        <v>219</v>
      </c>
      <c r="D827" s="28" t="s">
        <v>215</v>
      </c>
      <c r="E827" s="28" t="s">
        <v>12</v>
      </c>
      <c r="F827" s="28" t="s">
        <v>274</v>
      </c>
      <c r="G827" s="28" t="s">
        <v>248</v>
      </c>
      <c r="H827" s="29">
        <f>'вед.прил13'!I961</f>
        <v>300</v>
      </c>
      <c r="I827" s="172">
        <f>'вед.прил13'!N961</f>
        <v>0</v>
      </c>
      <c r="J827" s="172">
        <f>'вед.прил13'!O961</f>
        <v>300</v>
      </c>
    </row>
    <row r="828" spans="2:10" ht="46.5" customHeight="1">
      <c r="B828" s="127" t="s">
        <v>302</v>
      </c>
      <c r="C828" s="26" t="s">
        <v>219</v>
      </c>
      <c r="D828" s="26" t="s">
        <v>215</v>
      </c>
      <c r="E828" s="26" t="s">
        <v>13</v>
      </c>
      <c r="F828" s="26"/>
      <c r="G828" s="26"/>
      <c r="H828" s="27">
        <f aca="true" t="shared" si="169" ref="H828:J830">H829</f>
        <v>58.3</v>
      </c>
      <c r="I828" s="160">
        <f t="shared" si="169"/>
        <v>0</v>
      </c>
      <c r="J828" s="160">
        <f t="shared" si="169"/>
        <v>58.3</v>
      </c>
    </row>
    <row r="829" spans="2:10" ht="48" customHeight="1">
      <c r="B829" s="127" t="s">
        <v>359</v>
      </c>
      <c r="C829" s="26" t="s">
        <v>219</v>
      </c>
      <c r="D829" s="26" t="s">
        <v>215</v>
      </c>
      <c r="E829" s="26" t="s">
        <v>13</v>
      </c>
      <c r="F829" s="26" t="s">
        <v>270</v>
      </c>
      <c r="G829" s="26"/>
      <c r="H829" s="27">
        <f t="shared" si="169"/>
        <v>58.3</v>
      </c>
      <c r="I829" s="160">
        <f t="shared" si="169"/>
        <v>0</v>
      </c>
      <c r="J829" s="160">
        <f t="shared" si="169"/>
        <v>58.3</v>
      </c>
    </row>
    <row r="830" spans="2:10" ht="45.75" customHeight="1">
      <c r="B830" s="127" t="s">
        <v>345</v>
      </c>
      <c r="C830" s="26" t="s">
        <v>219</v>
      </c>
      <c r="D830" s="26" t="s">
        <v>215</v>
      </c>
      <c r="E830" s="26" t="s">
        <v>13</v>
      </c>
      <c r="F830" s="26" t="s">
        <v>271</v>
      </c>
      <c r="G830" s="26"/>
      <c r="H830" s="27">
        <f t="shared" si="169"/>
        <v>58.3</v>
      </c>
      <c r="I830" s="160">
        <f t="shared" si="169"/>
        <v>0</v>
      </c>
      <c r="J830" s="160">
        <f t="shared" si="169"/>
        <v>58.3</v>
      </c>
    </row>
    <row r="831" spans="2:10" ht="21.75" customHeight="1">
      <c r="B831" s="129" t="s">
        <v>260</v>
      </c>
      <c r="C831" s="28" t="s">
        <v>219</v>
      </c>
      <c r="D831" s="28" t="s">
        <v>215</v>
      </c>
      <c r="E831" s="28" t="s">
        <v>13</v>
      </c>
      <c r="F831" s="28" t="s">
        <v>271</v>
      </c>
      <c r="G831" s="28" t="s">
        <v>248</v>
      </c>
      <c r="H831" s="29">
        <f>'вед.прил13'!I965</f>
        <v>58.3</v>
      </c>
      <c r="I831" s="172">
        <f>'вед.прил13'!N965</f>
        <v>0</v>
      </c>
      <c r="J831" s="172">
        <f>'вед.прил13'!O965</f>
        <v>58.3</v>
      </c>
    </row>
    <row r="832" spans="2:10" ht="28.5">
      <c r="B832" s="60" t="s">
        <v>355</v>
      </c>
      <c r="C832" s="47" t="s">
        <v>219</v>
      </c>
      <c r="D832" s="47" t="s">
        <v>218</v>
      </c>
      <c r="E832" s="92"/>
      <c r="F832" s="47"/>
      <c r="G832" s="47"/>
      <c r="H832" s="101">
        <f>H833</f>
        <v>7940.5</v>
      </c>
      <c r="I832" s="171">
        <f>I833</f>
        <v>699.4</v>
      </c>
      <c r="J832" s="171">
        <f>J833</f>
        <v>8639.9</v>
      </c>
    </row>
    <row r="833" spans="2:10" ht="19.5" customHeight="1">
      <c r="B833" s="121" t="s">
        <v>190</v>
      </c>
      <c r="C833" s="26" t="s">
        <v>219</v>
      </c>
      <c r="D833" s="26" t="s">
        <v>218</v>
      </c>
      <c r="E833" s="90" t="s">
        <v>400</v>
      </c>
      <c r="F833" s="26"/>
      <c r="G833" s="26"/>
      <c r="H833" s="27">
        <f>H838+H845+H834</f>
        <v>7940.5</v>
      </c>
      <c r="I833" s="160">
        <f>I838+I845+I834</f>
        <v>699.4</v>
      </c>
      <c r="J833" s="160">
        <f>J838+J845+J834</f>
        <v>8639.9</v>
      </c>
    </row>
    <row r="834" spans="2:10" ht="138.75" customHeight="1">
      <c r="B834" s="131" t="s">
        <v>575</v>
      </c>
      <c r="C834" s="26" t="s">
        <v>219</v>
      </c>
      <c r="D834" s="26" t="s">
        <v>218</v>
      </c>
      <c r="E834" s="168" t="s">
        <v>576</v>
      </c>
      <c r="F834" s="26"/>
      <c r="G834" s="26"/>
      <c r="H834" s="27">
        <f aca="true" t="shared" si="170" ref="H834:J836">H835</f>
        <v>0</v>
      </c>
      <c r="I834" s="160">
        <f t="shared" si="170"/>
        <v>67.9</v>
      </c>
      <c r="J834" s="160">
        <f t="shared" si="170"/>
        <v>67.9</v>
      </c>
    </row>
    <row r="835" spans="2:10" ht="96.75" customHeight="1">
      <c r="B835" s="121" t="s">
        <v>344</v>
      </c>
      <c r="C835" s="26" t="s">
        <v>219</v>
      </c>
      <c r="D835" s="26" t="s">
        <v>218</v>
      </c>
      <c r="E835" s="168" t="s">
        <v>576</v>
      </c>
      <c r="F835" s="26" t="s">
        <v>268</v>
      </c>
      <c r="G835" s="26"/>
      <c r="H835" s="27">
        <f t="shared" si="170"/>
        <v>0</v>
      </c>
      <c r="I835" s="160">
        <f t="shared" si="170"/>
        <v>67.9</v>
      </c>
      <c r="J835" s="160">
        <f t="shared" si="170"/>
        <v>67.9</v>
      </c>
    </row>
    <row r="836" spans="2:10" ht="33.75" customHeight="1">
      <c r="B836" s="121" t="s">
        <v>343</v>
      </c>
      <c r="C836" s="26" t="s">
        <v>219</v>
      </c>
      <c r="D836" s="26" t="s">
        <v>218</v>
      </c>
      <c r="E836" s="168" t="s">
        <v>576</v>
      </c>
      <c r="F836" s="26" t="s">
        <v>269</v>
      </c>
      <c r="G836" s="26"/>
      <c r="H836" s="27">
        <f t="shared" si="170"/>
        <v>0</v>
      </c>
      <c r="I836" s="160">
        <f t="shared" si="170"/>
        <v>67.9</v>
      </c>
      <c r="J836" s="160">
        <f t="shared" si="170"/>
        <v>67.9</v>
      </c>
    </row>
    <row r="837" spans="2:10" ht="19.5" customHeight="1">
      <c r="B837" s="126" t="s">
        <v>261</v>
      </c>
      <c r="C837" s="28" t="s">
        <v>219</v>
      </c>
      <c r="D837" s="28" t="s">
        <v>218</v>
      </c>
      <c r="E837" s="56" t="s">
        <v>576</v>
      </c>
      <c r="F837" s="28" t="s">
        <v>269</v>
      </c>
      <c r="G837" s="28" t="s">
        <v>249</v>
      </c>
      <c r="H837" s="29">
        <f>'вед.прил13'!I971</f>
        <v>0</v>
      </c>
      <c r="I837" s="164">
        <f>'вед.прил13'!N971</f>
        <v>67.9</v>
      </c>
      <c r="J837" s="164">
        <f>'вед.прил13'!O971</f>
        <v>67.9</v>
      </c>
    </row>
    <row r="838" spans="2:10" ht="30">
      <c r="B838" s="128" t="s">
        <v>267</v>
      </c>
      <c r="C838" s="26" t="s">
        <v>219</v>
      </c>
      <c r="D838" s="26" t="s">
        <v>218</v>
      </c>
      <c r="E838" s="90" t="s">
        <v>399</v>
      </c>
      <c r="F838" s="26"/>
      <c r="G838" s="26"/>
      <c r="H838" s="27">
        <f>H839+H842</f>
        <v>3677.9</v>
      </c>
      <c r="I838" s="160">
        <f>I839+I842</f>
        <v>391.5</v>
      </c>
      <c r="J838" s="160">
        <f>J839+J842</f>
        <v>4069.4</v>
      </c>
    </row>
    <row r="839" spans="2:10" ht="90">
      <c r="B839" s="121" t="s">
        <v>344</v>
      </c>
      <c r="C839" s="26" t="s">
        <v>219</v>
      </c>
      <c r="D839" s="26" t="s">
        <v>218</v>
      </c>
      <c r="E839" s="90" t="s">
        <v>399</v>
      </c>
      <c r="F839" s="26" t="s">
        <v>268</v>
      </c>
      <c r="G839" s="26"/>
      <c r="H839" s="27">
        <f aca="true" t="shared" si="171" ref="H839:J840">H840</f>
        <v>3577.8</v>
      </c>
      <c r="I839" s="160">
        <f t="shared" si="171"/>
        <v>391.5</v>
      </c>
      <c r="J839" s="160">
        <f t="shared" si="171"/>
        <v>3969.3</v>
      </c>
    </row>
    <row r="840" spans="2:10" ht="30">
      <c r="B840" s="121" t="s">
        <v>343</v>
      </c>
      <c r="C840" s="26" t="s">
        <v>219</v>
      </c>
      <c r="D840" s="26" t="s">
        <v>218</v>
      </c>
      <c r="E840" s="90" t="s">
        <v>399</v>
      </c>
      <c r="F840" s="26" t="s">
        <v>269</v>
      </c>
      <c r="G840" s="26"/>
      <c r="H840" s="27">
        <f t="shared" si="171"/>
        <v>3577.8</v>
      </c>
      <c r="I840" s="160">
        <f t="shared" si="171"/>
        <v>391.5</v>
      </c>
      <c r="J840" s="160">
        <f t="shared" si="171"/>
        <v>3969.3</v>
      </c>
    </row>
    <row r="841" spans="2:10" ht="21" customHeight="1">
      <c r="B841" s="126" t="s">
        <v>260</v>
      </c>
      <c r="C841" s="28" t="s">
        <v>219</v>
      </c>
      <c r="D841" s="28" t="s">
        <v>218</v>
      </c>
      <c r="E841" s="91" t="s">
        <v>399</v>
      </c>
      <c r="F841" s="28" t="s">
        <v>269</v>
      </c>
      <c r="G841" s="28" t="s">
        <v>248</v>
      </c>
      <c r="H841" s="29">
        <f>'вед.прил13'!I975</f>
        <v>3577.8</v>
      </c>
      <c r="I841" s="172">
        <f>'вед.прил13'!N975</f>
        <v>391.5</v>
      </c>
      <c r="J841" s="172">
        <f>'вед.прил13'!O975</f>
        <v>3969.3</v>
      </c>
    </row>
    <row r="842" spans="2:10" ht="45">
      <c r="B842" s="127" t="s">
        <v>359</v>
      </c>
      <c r="C842" s="26" t="s">
        <v>219</v>
      </c>
      <c r="D842" s="26" t="s">
        <v>218</v>
      </c>
      <c r="E842" s="90" t="s">
        <v>399</v>
      </c>
      <c r="F842" s="26" t="s">
        <v>270</v>
      </c>
      <c r="G842" s="26"/>
      <c r="H842" s="27">
        <f aca="true" t="shared" si="172" ref="H842:J843">H843</f>
        <v>100.1</v>
      </c>
      <c r="I842" s="160">
        <f t="shared" si="172"/>
        <v>0</v>
      </c>
      <c r="J842" s="160">
        <f t="shared" si="172"/>
        <v>100.1</v>
      </c>
    </row>
    <row r="843" spans="2:10" ht="45">
      <c r="B843" s="127" t="s">
        <v>345</v>
      </c>
      <c r="C843" s="26" t="s">
        <v>219</v>
      </c>
      <c r="D843" s="26" t="s">
        <v>218</v>
      </c>
      <c r="E843" s="90" t="s">
        <v>399</v>
      </c>
      <c r="F843" s="26" t="s">
        <v>271</v>
      </c>
      <c r="G843" s="26"/>
      <c r="H843" s="27">
        <f t="shared" si="172"/>
        <v>100.1</v>
      </c>
      <c r="I843" s="160">
        <f t="shared" si="172"/>
        <v>0</v>
      </c>
      <c r="J843" s="160">
        <f t="shared" si="172"/>
        <v>100.1</v>
      </c>
    </row>
    <row r="844" spans="2:10" ht="21" customHeight="1">
      <c r="B844" s="126" t="s">
        <v>260</v>
      </c>
      <c r="C844" s="28" t="s">
        <v>219</v>
      </c>
      <c r="D844" s="28" t="s">
        <v>218</v>
      </c>
      <c r="E844" s="91" t="s">
        <v>399</v>
      </c>
      <c r="F844" s="28" t="s">
        <v>271</v>
      </c>
      <c r="G844" s="28" t="s">
        <v>248</v>
      </c>
      <c r="H844" s="29">
        <f>'вед.прил13'!I978</f>
        <v>100.1</v>
      </c>
      <c r="I844" s="172">
        <f>'вед.прил13'!N978</f>
        <v>0</v>
      </c>
      <c r="J844" s="172">
        <f>'вед.прил13'!O978</f>
        <v>100.1</v>
      </c>
    </row>
    <row r="845" spans="2:10" ht="30">
      <c r="B845" s="121" t="s">
        <v>293</v>
      </c>
      <c r="C845" s="26" t="s">
        <v>219</v>
      </c>
      <c r="D845" s="26" t="s">
        <v>218</v>
      </c>
      <c r="E845" s="90" t="s">
        <v>34</v>
      </c>
      <c r="F845" s="26"/>
      <c r="G845" s="26"/>
      <c r="H845" s="27">
        <f>H846+H849</f>
        <v>4262.6</v>
      </c>
      <c r="I845" s="160">
        <f>I846+I849</f>
        <v>240</v>
      </c>
      <c r="J845" s="160">
        <f>J846+J849</f>
        <v>4502.6</v>
      </c>
    </row>
    <row r="846" spans="2:10" ht="90">
      <c r="B846" s="121" t="s">
        <v>344</v>
      </c>
      <c r="C846" s="26" t="s">
        <v>219</v>
      </c>
      <c r="D846" s="26" t="s">
        <v>218</v>
      </c>
      <c r="E846" s="90" t="s">
        <v>34</v>
      </c>
      <c r="F846" s="26" t="s">
        <v>268</v>
      </c>
      <c r="G846" s="26"/>
      <c r="H846" s="27">
        <f aca="true" t="shared" si="173" ref="H846:J847">H847</f>
        <v>3987</v>
      </c>
      <c r="I846" s="160">
        <f t="shared" si="173"/>
        <v>123.6</v>
      </c>
      <c r="J846" s="160">
        <f t="shared" si="173"/>
        <v>4110.6</v>
      </c>
    </row>
    <row r="847" spans="2:10" ht="30">
      <c r="B847" s="121" t="s">
        <v>277</v>
      </c>
      <c r="C847" s="26" t="s">
        <v>219</v>
      </c>
      <c r="D847" s="26" t="s">
        <v>218</v>
      </c>
      <c r="E847" s="90" t="s">
        <v>34</v>
      </c>
      <c r="F847" s="26" t="s">
        <v>276</v>
      </c>
      <c r="G847" s="26"/>
      <c r="H847" s="27">
        <f t="shared" si="173"/>
        <v>3987</v>
      </c>
      <c r="I847" s="160">
        <f t="shared" si="173"/>
        <v>123.6</v>
      </c>
      <c r="J847" s="160">
        <f t="shared" si="173"/>
        <v>4110.6</v>
      </c>
    </row>
    <row r="848" spans="2:10" ht="24" customHeight="1">
      <c r="B848" s="129" t="s">
        <v>260</v>
      </c>
      <c r="C848" s="28" t="s">
        <v>219</v>
      </c>
      <c r="D848" s="28" t="s">
        <v>218</v>
      </c>
      <c r="E848" s="91" t="s">
        <v>34</v>
      </c>
      <c r="F848" s="28" t="s">
        <v>276</v>
      </c>
      <c r="G848" s="28" t="s">
        <v>248</v>
      </c>
      <c r="H848" s="29">
        <f>'вед.прил13'!I982</f>
        <v>3987</v>
      </c>
      <c r="I848" s="172">
        <f>'вед.прил13'!N982</f>
        <v>123.6</v>
      </c>
      <c r="J848" s="172">
        <f>'вед.прил13'!O982</f>
        <v>4110.6</v>
      </c>
    </row>
    <row r="849" spans="2:10" ht="45">
      <c r="B849" s="127" t="s">
        <v>359</v>
      </c>
      <c r="C849" s="26" t="s">
        <v>219</v>
      </c>
      <c r="D849" s="26" t="s">
        <v>218</v>
      </c>
      <c r="E849" s="90" t="s">
        <v>34</v>
      </c>
      <c r="F849" s="26" t="s">
        <v>270</v>
      </c>
      <c r="G849" s="26"/>
      <c r="H849" s="27">
        <f aca="true" t="shared" si="174" ref="H849:J850">H850</f>
        <v>275.6</v>
      </c>
      <c r="I849" s="160">
        <f t="shared" si="174"/>
        <v>116.4</v>
      </c>
      <c r="J849" s="160">
        <f t="shared" si="174"/>
        <v>392</v>
      </c>
    </row>
    <row r="850" spans="2:10" ht="45">
      <c r="B850" s="127" t="s">
        <v>345</v>
      </c>
      <c r="C850" s="26" t="s">
        <v>219</v>
      </c>
      <c r="D850" s="26" t="s">
        <v>218</v>
      </c>
      <c r="E850" s="90" t="s">
        <v>34</v>
      </c>
      <c r="F850" s="26" t="s">
        <v>271</v>
      </c>
      <c r="G850" s="26"/>
      <c r="H850" s="27">
        <f t="shared" si="174"/>
        <v>275.6</v>
      </c>
      <c r="I850" s="160">
        <f t="shared" si="174"/>
        <v>116.4</v>
      </c>
      <c r="J850" s="160">
        <f t="shared" si="174"/>
        <v>392</v>
      </c>
    </row>
    <row r="851" spans="2:10" ht="21" customHeight="1">
      <c r="B851" s="126" t="s">
        <v>260</v>
      </c>
      <c r="C851" s="28" t="s">
        <v>219</v>
      </c>
      <c r="D851" s="28" t="s">
        <v>218</v>
      </c>
      <c r="E851" s="91" t="s">
        <v>34</v>
      </c>
      <c r="F851" s="28" t="s">
        <v>271</v>
      </c>
      <c r="G851" s="28" t="s">
        <v>248</v>
      </c>
      <c r="H851" s="29">
        <f>'вед.прил13'!I985</f>
        <v>275.6</v>
      </c>
      <c r="I851" s="172">
        <f>'вед.прил13'!N985</f>
        <v>116.4</v>
      </c>
      <c r="J851" s="172">
        <f>'вед.прил13'!O985</f>
        <v>392</v>
      </c>
    </row>
    <row r="852" spans="2:10" ht="17.25" customHeight="1">
      <c r="B852" s="60" t="s">
        <v>212</v>
      </c>
      <c r="C852" s="47" t="s">
        <v>229</v>
      </c>
      <c r="D852" s="26"/>
      <c r="E852" s="90"/>
      <c r="F852" s="26"/>
      <c r="G852" s="26"/>
      <c r="H852" s="101">
        <f>H855+H863++H885+H939</f>
        <v>37766.600000000006</v>
      </c>
      <c r="I852" s="171">
        <f>I855+I863++I885+I939</f>
        <v>1316.1000000000004</v>
      </c>
      <c r="J852" s="171">
        <f>J855+J863++J885+J939</f>
        <v>39082.700000000004</v>
      </c>
    </row>
    <row r="853" spans="2:10" ht="18" customHeight="1">
      <c r="B853" s="120" t="s">
        <v>260</v>
      </c>
      <c r="C853" s="47" t="s">
        <v>229</v>
      </c>
      <c r="D853" s="26"/>
      <c r="E853" s="90"/>
      <c r="F853" s="26"/>
      <c r="G853" s="47" t="s">
        <v>248</v>
      </c>
      <c r="H853" s="101">
        <f>H862+H880+H884+H892+H938+H860+H876</f>
        <v>7058.200000000001</v>
      </c>
      <c r="I853" s="171">
        <f>I862+I880+I884+I892+I938+I860+I876</f>
        <v>-461.7</v>
      </c>
      <c r="J853" s="171">
        <f>J862+J880+J884+J892+J938+J860+J876</f>
        <v>6596.500000000001</v>
      </c>
    </row>
    <row r="854" spans="2:10" ht="19.5" customHeight="1">
      <c r="B854" s="120" t="s">
        <v>261</v>
      </c>
      <c r="C854" s="47" t="s">
        <v>229</v>
      </c>
      <c r="D854" s="26"/>
      <c r="E854" s="90"/>
      <c r="F854" s="26"/>
      <c r="G854" s="47" t="s">
        <v>249</v>
      </c>
      <c r="H854" s="101">
        <f>H900+H904+H908+H912+H914+H918+H922+H926+H944+H947+H895+H930+H934+H868+H872</f>
        <v>30708.4</v>
      </c>
      <c r="I854" s="171">
        <f>I900+I904+I908+I912+I914+I918+I922+I926+I944+I947+I895+I930+I934+I868+I872</f>
        <v>1777.8000000000002</v>
      </c>
      <c r="J854" s="171">
        <f>J900+J904+J908+J912+J914+J918+J922+J926+J944+J947+J895+J930+J934+J868+J872</f>
        <v>32486.2</v>
      </c>
    </row>
    <row r="855" spans="2:10" ht="17.25" customHeight="1">
      <c r="B855" s="60" t="s">
        <v>213</v>
      </c>
      <c r="C855" s="47">
        <v>10</v>
      </c>
      <c r="D855" s="47" t="s">
        <v>215</v>
      </c>
      <c r="E855" s="92"/>
      <c r="F855" s="47"/>
      <c r="G855" s="47"/>
      <c r="H855" s="101">
        <f aca="true" t="shared" si="175" ref="H855:J861">H856</f>
        <v>5383.1</v>
      </c>
      <c r="I855" s="171">
        <f t="shared" si="175"/>
        <v>-260.4</v>
      </c>
      <c r="J855" s="171">
        <f t="shared" si="175"/>
        <v>5122.700000000001</v>
      </c>
    </row>
    <row r="856" spans="2:10" ht="20.25" customHeight="1">
      <c r="B856" s="121" t="s">
        <v>190</v>
      </c>
      <c r="C856" s="26" t="s">
        <v>229</v>
      </c>
      <c r="D856" s="26" t="s">
        <v>215</v>
      </c>
      <c r="E856" s="90" t="s">
        <v>400</v>
      </c>
      <c r="F856" s="26"/>
      <c r="G856" s="26"/>
      <c r="H856" s="27">
        <f t="shared" si="175"/>
        <v>5383.1</v>
      </c>
      <c r="I856" s="160">
        <f t="shared" si="175"/>
        <v>-260.4</v>
      </c>
      <c r="J856" s="160">
        <f t="shared" si="175"/>
        <v>5122.700000000001</v>
      </c>
    </row>
    <row r="857" spans="2:10" ht="45">
      <c r="B857" s="121" t="s">
        <v>318</v>
      </c>
      <c r="C857" s="26">
        <v>10</v>
      </c>
      <c r="D857" s="26" t="s">
        <v>215</v>
      </c>
      <c r="E857" s="90" t="s">
        <v>85</v>
      </c>
      <c r="F857" s="26"/>
      <c r="G857" s="26"/>
      <c r="H857" s="27">
        <f t="shared" si="175"/>
        <v>5383.1</v>
      </c>
      <c r="I857" s="160">
        <f t="shared" si="175"/>
        <v>-260.4</v>
      </c>
      <c r="J857" s="160">
        <f t="shared" si="175"/>
        <v>5122.700000000001</v>
      </c>
    </row>
    <row r="858" spans="2:10" ht="30">
      <c r="B858" s="121" t="s">
        <v>283</v>
      </c>
      <c r="C858" s="26">
        <v>10</v>
      </c>
      <c r="D858" s="26" t="s">
        <v>215</v>
      </c>
      <c r="E858" s="90" t="s">
        <v>85</v>
      </c>
      <c r="F858" s="26" t="s">
        <v>282</v>
      </c>
      <c r="G858" s="26"/>
      <c r="H858" s="27">
        <f>H861+H859</f>
        <v>5383.1</v>
      </c>
      <c r="I858" s="160">
        <f>I861+I859</f>
        <v>-260.4</v>
      </c>
      <c r="J858" s="160">
        <f>J861+J859</f>
        <v>5122.700000000001</v>
      </c>
    </row>
    <row r="859" spans="2:10" ht="30">
      <c r="B859" s="121" t="s">
        <v>285</v>
      </c>
      <c r="C859" s="26">
        <v>10</v>
      </c>
      <c r="D859" s="26" t="s">
        <v>215</v>
      </c>
      <c r="E859" s="26" t="s">
        <v>85</v>
      </c>
      <c r="F859" s="26" t="s">
        <v>284</v>
      </c>
      <c r="G859" s="26"/>
      <c r="H859" s="27">
        <f>H860</f>
        <v>5383.1</v>
      </c>
      <c r="I859" s="160">
        <f>I860</f>
        <v>-260.4</v>
      </c>
      <c r="J859" s="160">
        <f>J860</f>
        <v>5122.700000000001</v>
      </c>
    </row>
    <row r="860" spans="2:10" ht="19.5" customHeight="1">
      <c r="B860" s="126" t="s">
        <v>260</v>
      </c>
      <c r="C860" s="28">
        <v>10</v>
      </c>
      <c r="D860" s="28" t="s">
        <v>215</v>
      </c>
      <c r="E860" s="28" t="s">
        <v>85</v>
      </c>
      <c r="F860" s="28" t="s">
        <v>284</v>
      </c>
      <c r="G860" s="28" t="s">
        <v>248</v>
      </c>
      <c r="H860" s="29">
        <f>'вед.прил13'!I539</f>
        <v>5383.1</v>
      </c>
      <c r="I860" s="164">
        <f>'вед.прил13'!N539</f>
        <v>-260.4</v>
      </c>
      <c r="J860" s="164">
        <f>'вед.прил13'!O539</f>
        <v>5122.700000000001</v>
      </c>
    </row>
    <row r="861" spans="2:10" ht="45">
      <c r="B861" s="121" t="s">
        <v>296</v>
      </c>
      <c r="C861" s="26">
        <v>10</v>
      </c>
      <c r="D861" s="26" t="s">
        <v>215</v>
      </c>
      <c r="E861" s="90" t="s">
        <v>85</v>
      </c>
      <c r="F861" s="26" t="s">
        <v>286</v>
      </c>
      <c r="G861" s="26"/>
      <c r="H861" s="27">
        <f t="shared" si="175"/>
        <v>0</v>
      </c>
      <c r="I861" s="160">
        <f t="shared" si="175"/>
        <v>0</v>
      </c>
      <c r="J861" s="160">
        <f t="shared" si="175"/>
        <v>0</v>
      </c>
    </row>
    <row r="862" spans="2:10" ht="19.5" customHeight="1">
      <c r="B862" s="126" t="s">
        <v>260</v>
      </c>
      <c r="C862" s="28">
        <v>10</v>
      </c>
      <c r="D862" s="28" t="s">
        <v>215</v>
      </c>
      <c r="E862" s="91" t="s">
        <v>85</v>
      </c>
      <c r="F862" s="28" t="s">
        <v>286</v>
      </c>
      <c r="G862" s="28" t="s">
        <v>248</v>
      </c>
      <c r="H862" s="29">
        <f>'вед.прил13'!I541</f>
        <v>0</v>
      </c>
      <c r="I862" s="172">
        <f>'вед.прил13'!N541</f>
        <v>0</v>
      </c>
      <c r="J862" s="172">
        <f>'вед.прил13'!O541</f>
        <v>0</v>
      </c>
    </row>
    <row r="863" spans="2:10" ht="18" customHeight="1">
      <c r="B863" s="65" t="s">
        <v>227</v>
      </c>
      <c r="C863" s="47" t="s">
        <v>229</v>
      </c>
      <c r="D863" s="47" t="s">
        <v>216</v>
      </c>
      <c r="E863" s="92"/>
      <c r="F863" s="47"/>
      <c r="G863" s="47"/>
      <c r="H863" s="101">
        <f>H864</f>
        <v>2072.5</v>
      </c>
      <c r="I863" s="171">
        <f>I864</f>
        <v>164.5</v>
      </c>
      <c r="J863" s="171">
        <f>J864</f>
        <v>2237</v>
      </c>
    </row>
    <row r="864" spans="2:10" ht="19.5" customHeight="1">
      <c r="B864" s="121" t="s">
        <v>190</v>
      </c>
      <c r="C864" s="26" t="s">
        <v>229</v>
      </c>
      <c r="D864" s="26" t="s">
        <v>216</v>
      </c>
      <c r="E864" s="90" t="s">
        <v>137</v>
      </c>
      <c r="F864" s="26"/>
      <c r="G864" s="26"/>
      <c r="H864" s="27">
        <f>H877+H881+H865+H869+H873</f>
        <v>2072.5</v>
      </c>
      <c r="I864" s="160">
        <f>I877+I881+I865+I869+I873</f>
        <v>164.5</v>
      </c>
      <c r="J864" s="160">
        <f>J877+J881+J865+J869+J873</f>
        <v>2237</v>
      </c>
    </row>
    <row r="865" spans="2:10" ht="140.25" customHeight="1">
      <c r="B865" s="127" t="s">
        <v>556</v>
      </c>
      <c r="C865" s="26" t="s">
        <v>229</v>
      </c>
      <c r="D865" s="26" t="s">
        <v>216</v>
      </c>
      <c r="E865" s="26" t="s">
        <v>557</v>
      </c>
      <c r="F865" s="26"/>
      <c r="G865" s="26"/>
      <c r="H865" s="27">
        <f aca="true" t="shared" si="176" ref="H865:J867">H866</f>
        <v>1334.5</v>
      </c>
      <c r="I865" s="160">
        <f t="shared" si="176"/>
        <v>0</v>
      </c>
      <c r="J865" s="160">
        <f t="shared" si="176"/>
        <v>1334.5</v>
      </c>
    </row>
    <row r="866" spans="2:10" ht="30.75" customHeight="1">
      <c r="B866" s="127" t="s">
        <v>283</v>
      </c>
      <c r="C866" s="26" t="s">
        <v>229</v>
      </c>
      <c r="D866" s="26" t="s">
        <v>216</v>
      </c>
      <c r="E866" s="26" t="s">
        <v>557</v>
      </c>
      <c r="F866" s="26" t="s">
        <v>282</v>
      </c>
      <c r="G866" s="26"/>
      <c r="H866" s="27">
        <f t="shared" si="176"/>
        <v>1334.5</v>
      </c>
      <c r="I866" s="160">
        <f t="shared" si="176"/>
        <v>0</v>
      </c>
      <c r="J866" s="160">
        <f t="shared" si="176"/>
        <v>1334.5</v>
      </c>
    </row>
    <row r="867" spans="2:10" ht="49.5" customHeight="1">
      <c r="B867" s="127" t="s">
        <v>296</v>
      </c>
      <c r="C867" s="26" t="s">
        <v>229</v>
      </c>
      <c r="D867" s="26" t="s">
        <v>216</v>
      </c>
      <c r="E867" s="26" t="s">
        <v>557</v>
      </c>
      <c r="F867" s="26" t="s">
        <v>286</v>
      </c>
      <c r="G867" s="26"/>
      <c r="H867" s="27">
        <f t="shared" si="176"/>
        <v>1334.5</v>
      </c>
      <c r="I867" s="160">
        <f t="shared" si="176"/>
        <v>0</v>
      </c>
      <c r="J867" s="160">
        <f t="shared" si="176"/>
        <v>1334.5</v>
      </c>
    </row>
    <row r="868" spans="2:10" ht="19.5" customHeight="1">
      <c r="B868" s="126" t="s">
        <v>261</v>
      </c>
      <c r="C868" s="28" t="s">
        <v>229</v>
      </c>
      <c r="D868" s="28" t="s">
        <v>216</v>
      </c>
      <c r="E868" s="28" t="s">
        <v>557</v>
      </c>
      <c r="F868" s="28" t="s">
        <v>286</v>
      </c>
      <c r="G868" s="28" t="s">
        <v>249</v>
      </c>
      <c r="H868" s="29">
        <f>'вед.прил13'!I1102</f>
        <v>1334.5</v>
      </c>
      <c r="I868" s="164">
        <f>'вед.прил13'!N1102</f>
        <v>0</v>
      </c>
      <c r="J868" s="164">
        <f>'вед.прил13'!O1102</f>
        <v>1334.5</v>
      </c>
    </row>
    <row r="869" spans="2:10" ht="77.25" customHeight="1">
      <c r="B869" s="127" t="s">
        <v>558</v>
      </c>
      <c r="C869" s="26" t="s">
        <v>229</v>
      </c>
      <c r="D869" s="26" t="s">
        <v>216</v>
      </c>
      <c r="E869" s="26" t="s">
        <v>559</v>
      </c>
      <c r="F869" s="26"/>
      <c r="G869" s="26"/>
      <c r="H869" s="27">
        <f aca="true" t="shared" si="177" ref="H869:J871">H870</f>
        <v>635</v>
      </c>
      <c r="I869" s="160">
        <f t="shared" si="177"/>
        <v>164.5</v>
      </c>
      <c r="J869" s="160">
        <f t="shared" si="177"/>
        <v>799.5</v>
      </c>
    </row>
    <row r="870" spans="2:10" ht="33" customHeight="1">
      <c r="B870" s="127" t="s">
        <v>283</v>
      </c>
      <c r="C870" s="26" t="s">
        <v>229</v>
      </c>
      <c r="D870" s="26" t="s">
        <v>216</v>
      </c>
      <c r="E870" s="26" t="s">
        <v>559</v>
      </c>
      <c r="F870" s="26" t="s">
        <v>282</v>
      </c>
      <c r="G870" s="26"/>
      <c r="H870" s="27">
        <f t="shared" si="177"/>
        <v>635</v>
      </c>
      <c r="I870" s="160">
        <f t="shared" si="177"/>
        <v>164.5</v>
      </c>
      <c r="J870" s="160">
        <f t="shared" si="177"/>
        <v>799.5</v>
      </c>
    </row>
    <row r="871" spans="2:10" ht="48.75" customHeight="1">
      <c r="B871" s="127" t="s">
        <v>296</v>
      </c>
      <c r="C871" s="26" t="s">
        <v>229</v>
      </c>
      <c r="D871" s="26" t="s">
        <v>216</v>
      </c>
      <c r="E871" s="26" t="s">
        <v>559</v>
      </c>
      <c r="F871" s="26" t="s">
        <v>286</v>
      </c>
      <c r="G871" s="26"/>
      <c r="H871" s="27">
        <f t="shared" si="177"/>
        <v>635</v>
      </c>
      <c r="I871" s="160">
        <f t="shared" si="177"/>
        <v>164.5</v>
      </c>
      <c r="J871" s="160">
        <f t="shared" si="177"/>
        <v>799.5</v>
      </c>
    </row>
    <row r="872" spans="2:10" ht="19.5" customHeight="1">
      <c r="B872" s="126" t="s">
        <v>261</v>
      </c>
      <c r="C872" s="28" t="s">
        <v>229</v>
      </c>
      <c r="D872" s="28" t="s">
        <v>216</v>
      </c>
      <c r="E872" s="28" t="s">
        <v>559</v>
      </c>
      <c r="F872" s="28" t="s">
        <v>286</v>
      </c>
      <c r="G872" s="28" t="s">
        <v>249</v>
      </c>
      <c r="H872" s="29">
        <f>'вед.прил13'!I1106</f>
        <v>635</v>
      </c>
      <c r="I872" s="164">
        <f>'вед.прил13'!N1106</f>
        <v>164.5</v>
      </c>
      <c r="J872" s="164">
        <f>'вед.прил13'!O1106</f>
        <v>799.5</v>
      </c>
    </row>
    <row r="873" spans="2:10" ht="35.25" customHeight="1">
      <c r="B873" s="121" t="s">
        <v>317</v>
      </c>
      <c r="C873" s="26" t="s">
        <v>229</v>
      </c>
      <c r="D873" s="26" t="s">
        <v>216</v>
      </c>
      <c r="E873" s="26" t="s">
        <v>75</v>
      </c>
      <c r="F873" s="26"/>
      <c r="G873" s="26"/>
      <c r="H873" s="27">
        <f aca="true" t="shared" si="178" ref="H873:J875">H874</f>
        <v>39</v>
      </c>
      <c r="I873" s="160">
        <f t="shared" si="178"/>
        <v>0</v>
      </c>
      <c r="J873" s="160">
        <f t="shared" si="178"/>
        <v>39</v>
      </c>
    </row>
    <row r="874" spans="2:10" ht="30.75" customHeight="1">
      <c r="B874" s="121" t="s">
        <v>283</v>
      </c>
      <c r="C874" s="26" t="s">
        <v>229</v>
      </c>
      <c r="D874" s="26" t="s">
        <v>216</v>
      </c>
      <c r="E874" s="26" t="s">
        <v>75</v>
      </c>
      <c r="F874" s="26" t="s">
        <v>282</v>
      </c>
      <c r="G874" s="26"/>
      <c r="H874" s="27">
        <f t="shared" si="178"/>
        <v>39</v>
      </c>
      <c r="I874" s="160">
        <f t="shared" si="178"/>
        <v>0</v>
      </c>
      <c r="J874" s="160">
        <f t="shared" si="178"/>
        <v>39</v>
      </c>
    </row>
    <row r="875" spans="2:10" ht="19.5" customHeight="1">
      <c r="B875" s="121" t="s">
        <v>565</v>
      </c>
      <c r="C875" s="26" t="s">
        <v>229</v>
      </c>
      <c r="D875" s="26" t="s">
        <v>216</v>
      </c>
      <c r="E875" s="26" t="s">
        <v>75</v>
      </c>
      <c r="F875" s="26" t="s">
        <v>564</v>
      </c>
      <c r="G875" s="26"/>
      <c r="H875" s="27">
        <f t="shared" si="178"/>
        <v>39</v>
      </c>
      <c r="I875" s="160">
        <f t="shared" si="178"/>
        <v>0</v>
      </c>
      <c r="J875" s="160">
        <f t="shared" si="178"/>
        <v>39</v>
      </c>
    </row>
    <row r="876" spans="2:10" ht="19.5" customHeight="1">
      <c r="B876" s="126" t="s">
        <v>260</v>
      </c>
      <c r="C876" s="28" t="s">
        <v>229</v>
      </c>
      <c r="D876" s="28" t="s">
        <v>216</v>
      </c>
      <c r="E876" s="28" t="s">
        <v>75</v>
      </c>
      <c r="F876" s="28" t="s">
        <v>564</v>
      </c>
      <c r="G876" s="28" t="s">
        <v>248</v>
      </c>
      <c r="H876" s="29">
        <f>'вед.прил13'!I547</f>
        <v>39</v>
      </c>
      <c r="I876" s="164">
        <f>'вед.прил13'!N547</f>
        <v>0</v>
      </c>
      <c r="J876" s="164">
        <f>'вед.прил13'!O547</f>
        <v>39</v>
      </c>
    </row>
    <row r="877" spans="2:10" ht="60">
      <c r="B877" s="127" t="s">
        <v>410</v>
      </c>
      <c r="C877" s="26" t="s">
        <v>229</v>
      </c>
      <c r="D877" s="26" t="s">
        <v>216</v>
      </c>
      <c r="E877" s="90" t="s">
        <v>86</v>
      </c>
      <c r="F877" s="26"/>
      <c r="G877" s="26"/>
      <c r="H877" s="27">
        <f aca="true" t="shared" si="179" ref="H877:J879">H878</f>
        <v>24</v>
      </c>
      <c r="I877" s="160">
        <f t="shared" si="179"/>
        <v>0</v>
      </c>
      <c r="J877" s="160">
        <f t="shared" si="179"/>
        <v>24</v>
      </c>
    </row>
    <row r="878" spans="2:10" ht="30">
      <c r="B878" s="121" t="s">
        <v>283</v>
      </c>
      <c r="C878" s="26">
        <v>10</v>
      </c>
      <c r="D878" s="26" t="s">
        <v>216</v>
      </c>
      <c r="E878" s="90" t="s">
        <v>86</v>
      </c>
      <c r="F878" s="26" t="s">
        <v>282</v>
      </c>
      <c r="G878" s="26"/>
      <c r="H878" s="27">
        <f t="shared" si="179"/>
        <v>24</v>
      </c>
      <c r="I878" s="160">
        <f t="shared" si="179"/>
        <v>0</v>
      </c>
      <c r="J878" s="160">
        <f t="shared" si="179"/>
        <v>24</v>
      </c>
    </row>
    <row r="879" spans="2:10" ht="30">
      <c r="B879" s="121" t="s">
        <v>285</v>
      </c>
      <c r="C879" s="26">
        <v>10</v>
      </c>
      <c r="D879" s="26" t="s">
        <v>216</v>
      </c>
      <c r="E879" s="90" t="s">
        <v>86</v>
      </c>
      <c r="F879" s="26" t="s">
        <v>284</v>
      </c>
      <c r="G879" s="26"/>
      <c r="H879" s="27">
        <f t="shared" si="179"/>
        <v>24</v>
      </c>
      <c r="I879" s="160">
        <f t="shared" si="179"/>
        <v>0</v>
      </c>
      <c r="J879" s="160">
        <f t="shared" si="179"/>
        <v>24</v>
      </c>
    </row>
    <row r="880" spans="2:10" ht="22.5" customHeight="1">
      <c r="B880" s="126" t="s">
        <v>260</v>
      </c>
      <c r="C880" s="28">
        <v>10</v>
      </c>
      <c r="D880" s="28" t="s">
        <v>216</v>
      </c>
      <c r="E880" s="91" t="s">
        <v>86</v>
      </c>
      <c r="F880" s="28" t="s">
        <v>284</v>
      </c>
      <c r="G880" s="28" t="s">
        <v>248</v>
      </c>
      <c r="H880" s="29">
        <f>'вед.прил13'!I551</f>
        <v>24</v>
      </c>
      <c r="I880" s="172">
        <f>'вед.прил13'!N551</f>
        <v>0</v>
      </c>
      <c r="J880" s="172">
        <f>'вед.прил13'!O551</f>
        <v>24</v>
      </c>
    </row>
    <row r="881" spans="2:10" ht="105">
      <c r="B881" s="127" t="s">
        <v>320</v>
      </c>
      <c r="C881" s="26" t="s">
        <v>229</v>
      </c>
      <c r="D881" s="26" t="s">
        <v>216</v>
      </c>
      <c r="E881" s="90" t="s">
        <v>87</v>
      </c>
      <c r="F881" s="26"/>
      <c r="G881" s="26"/>
      <c r="H881" s="27">
        <f aca="true" t="shared" si="180" ref="H881:J883">H882</f>
        <v>40</v>
      </c>
      <c r="I881" s="160">
        <f t="shared" si="180"/>
        <v>0</v>
      </c>
      <c r="J881" s="160">
        <f t="shared" si="180"/>
        <v>40</v>
      </c>
    </row>
    <row r="882" spans="2:10" ht="30">
      <c r="B882" s="121" t="s">
        <v>283</v>
      </c>
      <c r="C882" s="26">
        <v>10</v>
      </c>
      <c r="D882" s="26" t="s">
        <v>216</v>
      </c>
      <c r="E882" s="90" t="s">
        <v>87</v>
      </c>
      <c r="F882" s="26" t="s">
        <v>282</v>
      </c>
      <c r="G882" s="26"/>
      <c r="H882" s="27">
        <f t="shared" si="180"/>
        <v>40</v>
      </c>
      <c r="I882" s="160">
        <f t="shared" si="180"/>
        <v>0</v>
      </c>
      <c r="J882" s="160">
        <f t="shared" si="180"/>
        <v>40</v>
      </c>
    </row>
    <row r="883" spans="2:10" ht="45">
      <c r="B883" s="121" t="s">
        <v>296</v>
      </c>
      <c r="C883" s="26">
        <v>10</v>
      </c>
      <c r="D883" s="26" t="s">
        <v>216</v>
      </c>
      <c r="E883" s="90" t="s">
        <v>87</v>
      </c>
      <c r="F883" s="26" t="s">
        <v>286</v>
      </c>
      <c r="G883" s="26"/>
      <c r="H883" s="27">
        <f t="shared" si="180"/>
        <v>40</v>
      </c>
      <c r="I883" s="160">
        <f t="shared" si="180"/>
        <v>0</v>
      </c>
      <c r="J883" s="160">
        <f t="shared" si="180"/>
        <v>40</v>
      </c>
    </row>
    <row r="884" spans="2:10" ht="20.25" customHeight="1">
      <c r="B884" s="126" t="s">
        <v>260</v>
      </c>
      <c r="C884" s="28">
        <v>10</v>
      </c>
      <c r="D884" s="28" t="s">
        <v>216</v>
      </c>
      <c r="E884" s="91" t="s">
        <v>87</v>
      </c>
      <c r="F884" s="28" t="s">
        <v>286</v>
      </c>
      <c r="G884" s="28" t="s">
        <v>248</v>
      </c>
      <c r="H884" s="29">
        <f>'вед.прил13'!I555</f>
        <v>40</v>
      </c>
      <c r="I884" s="172">
        <f>'вед.прил13'!N555</f>
        <v>0</v>
      </c>
      <c r="J884" s="172">
        <f>'вед.прил13'!O555</f>
        <v>40</v>
      </c>
    </row>
    <row r="885" spans="2:10" ht="18.75" customHeight="1">
      <c r="B885" s="60" t="s">
        <v>264</v>
      </c>
      <c r="C885" s="47" t="s">
        <v>229</v>
      </c>
      <c r="D885" s="47" t="s">
        <v>218</v>
      </c>
      <c r="E885" s="92"/>
      <c r="F885" s="47"/>
      <c r="G885" s="47"/>
      <c r="H885" s="101">
        <f>H896+H886</f>
        <v>27465.100000000002</v>
      </c>
      <c r="I885" s="171">
        <f>I896+I886</f>
        <v>1412.0000000000002</v>
      </c>
      <c r="J885" s="171">
        <f>J896+J886</f>
        <v>28877.100000000002</v>
      </c>
    </row>
    <row r="886" spans="2:10" ht="45">
      <c r="B886" s="127" t="s">
        <v>338</v>
      </c>
      <c r="C886" s="26" t="s">
        <v>229</v>
      </c>
      <c r="D886" s="26" t="s">
        <v>218</v>
      </c>
      <c r="E886" s="26" t="s">
        <v>133</v>
      </c>
      <c r="F886" s="26"/>
      <c r="G886" s="26"/>
      <c r="H886" s="27">
        <f aca="true" t="shared" si="181" ref="H886:J888">H887</f>
        <v>2483.5</v>
      </c>
      <c r="I886" s="160">
        <f t="shared" si="181"/>
        <v>-201.3</v>
      </c>
      <c r="J886" s="160">
        <f t="shared" si="181"/>
        <v>2282.2</v>
      </c>
    </row>
    <row r="887" spans="2:10" ht="30">
      <c r="B887" s="127" t="s">
        <v>351</v>
      </c>
      <c r="C887" s="26" t="s">
        <v>229</v>
      </c>
      <c r="D887" s="26" t="s">
        <v>218</v>
      </c>
      <c r="E887" s="26" t="s">
        <v>134</v>
      </c>
      <c r="F887" s="26"/>
      <c r="G887" s="26"/>
      <c r="H887" s="27">
        <f t="shared" si="181"/>
        <v>2483.5</v>
      </c>
      <c r="I887" s="160">
        <f t="shared" si="181"/>
        <v>-201.3</v>
      </c>
      <c r="J887" s="160">
        <f t="shared" si="181"/>
        <v>2282.2</v>
      </c>
    </row>
    <row r="888" spans="2:10" ht="75">
      <c r="B888" s="127" t="s">
        <v>352</v>
      </c>
      <c r="C888" s="26" t="s">
        <v>229</v>
      </c>
      <c r="D888" s="26" t="s">
        <v>218</v>
      </c>
      <c r="E888" s="26" t="s">
        <v>135</v>
      </c>
      <c r="F888" s="26"/>
      <c r="G888" s="26"/>
      <c r="H888" s="27">
        <f t="shared" si="181"/>
        <v>2483.5</v>
      </c>
      <c r="I888" s="160">
        <f t="shared" si="181"/>
        <v>-201.3</v>
      </c>
      <c r="J888" s="160">
        <f t="shared" si="181"/>
        <v>2282.2</v>
      </c>
    </row>
    <row r="889" spans="2:10" ht="18.75" customHeight="1">
      <c r="B889" s="127" t="s">
        <v>326</v>
      </c>
      <c r="C889" s="26" t="s">
        <v>229</v>
      </c>
      <c r="D889" s="26" t="s">
        <v>218</v>
      </c>
      <c r="E889" s="26" t="s">
        <v>136</v>
      </c>
      <c r="F889" s="26"/>
      <c r="G889" s="26"/>
      <c r="H889" s="27">
        <f>H890+H893</f>
        <v>2483.5</v>
      </c>
      <c r="I889" s="160">
        <f>I890+I893</f>
        <v>-201.3</v>
      </c>
      <c r="J889" s="160">
        <f>J890+J893</f>
        <v>2282.2</v>
      </c>
    </row>
    <row r="890" spans="2:10" ht="30">
      <c r="B890" s="127" t="s">
        <v>283</v>
      </c>
      <c r="C890" s="26" t="s">
        <v>229</v>
      </c>
      <c r="D890" s="26" t="s">
        <v>218</v>
      </c>
      <c r="E890" s="26" t="s">
        <v>136</v>
      </c>
      <c r="F890" s="26" t="s">
        <v>282</v>
      </c>
      <c r="G890" s="26"/>
      <c r="H890" s="27">
        <f aca="true" t="shared" si="182" ref="H890:J891">H891</f>
        <v>1547.8</v>
      </c>
      <c r="I890" s="160">
        <f t="shared" si="182"/>
        <v>-201.3</v>
      </c>
      <c r="J890" s="160">
        <f t="shared" si="182"/>
        <v>1346.5</v>
      </c>
    </row>
    <row r="891" spans="2:10" ht="45">
      <c r="B891" s="127" t="s">
        <v>296</v>
      </c>
      <c r="C891" s="26" t="s">
        <v>229</v>
      </c>
      <c r="D891" s="26" t="s">
        <v>218</v>
      </c>
      <c r="E891" s="26" t="s">
        <v>136</v>
      </c>
      <c r="F891" s="26" t="s">
        <v>286</v>
      </c>
      <c r="G891" s="26"/>
      <c r="H891" s="27">
        <f t="shared" si="182"/>
        <v>1547.8</v>
      </c>
      <c r="I891" s="160">
        <f t="shared" si="182"/>
        <v>-201.3</v>
      </c>
      <c r="J891" s="160">
        <f t="shared" si="182"/>
        <v>1346.5</v>
      </c>
    </row>
    <row r="892" spans="2:10" ht="20.25" customHeight="1">
      <c r="B892" s="126" t="s">
        <v>260</v>
      </c>
      <c r="C892" s="28" t="s">
        <v>229</v>
      </c>
      <c r="D892" s="28" t="s">
        <v>218</v>
      </c>
      <c r="E892" s="28" t="s">
        <v>136</v>
      </c>
      <c r="F892" s="28" t="s">
        <v>286</v>
      </c>
      <c r="G892" s="28" t="s">
        <v>248</v>
      </c>
      <c r="H892" s="29">
        <f>'вед.прил13'!I994</f>
        <v>1547.8</v>
      </c>
      <c r="I892" s="172">
        <f>'вед.прил13'!N994</f>
        <v>-201.3</v>
      </c>
      <c r="J892" s="172">
        <f>'вед.прил13'!O994</f>
        <v>1346.5</v>
      </c>
    </row>
    <row r="893" spans="2:10" ht="30">
      <c r="B893" s="127" t="s">
        <v>283</v>
      </c>
      <c r="C893" s="26" t="s">
        <v>229</v>
      </c>
      <c r="D893" s="26" t="s">
        <v>218</v>
      </c>
      <c r="E893" s="26" t="s">
        <v>136</v>
      </c>
      <c r="F893" s="26" t="s">
        <v>282</v>
      </c>
      <c r="G893" s="26"/>
      <c r="H893" s="27">
        <f aca="true" t="shared" si="183" ref="H893:J894">H894</f>
        <v>935.7</v>
      </c>
      <c r="I893" s="160">
        <f t="shared" si="183"/>
        <v>0</v>
      </c>
      <c r="J893" s="160">
        <f t="shared" si="183"/>
        <v>935.7</v>
      </c>
    </row>
    <row r="894" spans="2:10" ht="45">
      <c r="B894" s="127" t="s">
        <v>296</v>
      </c>
      <c r="C894" s="26" t="s">
        <v>229</v>
      </c>
      <c r="D894" s="26" t="s">
        <v>218</v>
      </c>
      <c r="E894" s="26" t="s">
        <v>136</v>
      </c>
      <c r="F894" s="26" t="s">
        <v>286</v>
      </c>
      <c r="G894" s="26"/>
      <c r="H894" s="27">
        <f t="shared" si="183"/>
        <v>935.7</v>
      </c>
      <c r="I894" s="160">
        <f t="shared" si="183"/>
        <v>0</v>
      </c>
      <c r="J894" s="160">
        <f t="shared" si="183"/>
        <v>935.7</v>
      </c>
    </row>
    <row r="895" spans="2:10" ht="19.5" customHeight="1">
      <c r="B895" s="126" t="s">
        <v>261</v>
      </c>
      <c r="C895" s="28" t="s">
        <v>229</v>
      </c>
      <c r="D895" s="28" t="s">
        <v>218</v>
      </c>
      <c r="E895" s="28" t="s">
        <v>136</v>
      </c>
      <c r="F895" s="28" t="s">
        <v>286</v>
      </c>
      <c r="G895" s="28" t="s">
        <v>249</v>
      </c>
      <c r="H895" s="29">
        <f>'вед.прил13'!I997</f>
        <v>935.7</v>
      </c>
      <c r="I895" s="172">
        <f>'вед.прил13'!N997</f>
        <v>0</v>
      </c>
      <c r="J895" s="172">
        <f>'вед.прил13'!O997</f>
        <v>935.7</v>
      </c>
    </row>
    <row r="896" spans="2:10" ht="19.5" customHeight="1">
      <c r="B896" s="121" t="s">
        <v>190</v>
      </c>
      <c r="C896" s="26" t="s">
        <v>229</v>
      </c>
      <c r="D896" s="26" t="s">
        <v>218</v>
      </c>
      <c r="E896" s="90" t="s">
        <v>400</v>
      </c>
      <c r="F896" s="26"/>
      <c r="G896" s="26"/>
      <c r="H896" s="27">
        <f>H897+H905+H909+H915+H919+H935+H923+H901+H927+H931</f>
        <v>24981.600000000002</v>
      </c>
      <c r="I896" s="160">
        <f>I897+I905+I909+I915+I919+I935+I923+I901+I927+I931</f>
        <v>1613.3000000000002</v>
      </c>
      <c r="J896" s="160">
        <f>J897+J905+J909+J915+J919+J935+J923+J901+J927+J931</f>
        <v>26594.9</v>
      </c>
    </row>
    <row r="897" spans="2:10" ht="63.75" customHeight="1">
      <c r="B897" s="131" t="s">
        <v>189</v>
      </c>
      <c r="C897" s="26" t="s">
        <v>229</v>
      </c>
      <c r="D897" s="26" t="s">
        <v>218</v>
      </c>
      <c r="E897" s="90" t="s">
        <v>89</v>
      </c>
      <c r="F897" s="26"/>
      <c r="G897" s="26"/>
      <c r="H897" s="27">
        <f aca="true" t="shared" si="184" ref="H897:J899">H898</f>
        <v>187.2</v>
      </c>
      <c r="I897" s="160">
        <f t="shared" si="184"/>
        <v>0</v>
      </c>
      <c r="J897" s="160">
        <f t="shared" si="184"/>
        <v>187.2</v>
      </c>
    </row>
    <row r="898" spans="2:10" ht="30">
      <c r="B898" s="121" t="s">
        <v>283</v>
      </c>
      <c r="C898" s="26" t="s">
        <v>229</v>
      </c>
      <c r="D898" s="26" t="s">
        <v>218</v>
      </c>
      <c r="E898" s="90" t="s">
        <v>89</v>
      </c>
      <c r="F898" s="26" t="s">
        <v>282</v>
      </c>
      <c r="G898" s="26"/>
      <c r="H898" s="27">
        <f t="shared" si="184"/>
        <v>187.2</v>
      </c>
      <c r="I898" s="160">
        <f t="shared" si="184"/>
        <v>0</v>
      </c>
      <c r="J898" s="160">
        <f t="shared" si="184"/>
        <v>187.2</v>
      </c>
    </row>
    <row r="899" spans="2:10" ht="30">
      <c r="B899" s="121" t="s">
        <v>285</v>
      </c>
      <c r="C899" s="26" t="s">
        <v>229</v>
      </c>
      <c r="D899" s="26" t="s">
        <v>218</v>
      </c>
      <c r="E899" s="90" t="s">
        <v>89</v>
      </c>
      <c r="F899" s="26" t="s">
        <v>284</v>
      </c>
      <c r="G899" s="90"/>
      <c r="H899" s="27">
        <f t="shared" si="184"/>
        <v>187.2</v>
      </c>
      <c r="I899" s="160">
        <f t="shared" si="184"/>
        <v>0</v>
      </c>
      <c r="J899" s="160">
        <f t="shared" si="184"/>
        <v>187.2</v>
      </c>
    </row>
    <row r="900" spans="2:10" ht="19.5" customHeight="1">
      <c r="B900" s="126" t="s">
        <v>261</v>
      </c>
      <c r="C900" s="28" t="s">
        <v>229</v>
      </c>
      <c r="D900" s="28" t="s">
        <v>218</v>
      </c>
      <c r="E900" s="91" t="s">
        <v>89</v>
      </c>
      <c r="F900" s="28" t="s">
        <v>284</v>
      </c>
      <c r="G900" s="28" t="s">
        <v>249</v>
      </c>
      <c r="H900" s="29">
        <f>'вед.прил13'!I561</f>
        <v>187.2</v>
      </c>
      <c r="I900" s="172">
        <f>'вед.прил13'!N561</f>
        <v>0</v>
      </c>
      <c r="J900" s="172">
        <f>'вед.прил13'!O561</f>
        <v>187.2</v>
      </c>
    </row>
    <row r="901" spans="2:10" ht="90">
      <c r="B901" s="127" t="str">
        <f>'вед.прил13'!A266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901" s="26" t="s">
        <v>229</v>
      </c>
      <c r="D901" s="26" t="s">
        <v>218</v>
      </c>
      <c r="E901" s="26" t="s">
        <v>7</v>
      </c>
      <c r="F901" s="26"/>
      <c r="G901" s="26"/>
      <c r="H901" s="27">
        <f aca="true" t="shared" si="185" ref="H901:J903">H902</f>
        <v>8245.6</v>
      </c>
      <c r="I901" s="160">
        <f t="shared" si="185"/>
        <v>0</v>
      </c>
      <c r="J901" s="160">
        <f t="shared" si="185"/>
        <v>8245.6</v>
      </c>
    </row>
    <row r="902" spans="2:10" ht="30">
      <c r="B902" s="127" t="str">
        <f>'вед.прил13'!A267</f>
        <v>Социальное обеспечение и иные выплаты населению</v>
      </c>
      <c r="C902" s="26" t="s">
        <v>229</v>
      </c>
      <c r="D902" s="26" t="s">
        <v>218</v>
      </c>
      <c r="E902" s="26" t="s">
        <v>7</v>
      </c>
      <c r="F902" s="26" t="s">
        <v>282</v>
      </c>
      <c r="G902" s="26"/>
      <c r="H902" s="27">
        <f t="shared" si="185"/>
        <v>8245.6</v>
      </c>
      <c r="I902" s="160">
        <f t="shared" si="185"/>
        <v>0</v>
      </c>
      <c r="J902" s="160">
        <f t="shared" si="185"/>
        <v>8245.6</v>
      </c>
    </row>
    <row r="903" spans="2:10" ht="45">
      <c r="B903" s="127" t="str">
        <f>'вед.прил13'!A268</f>
        <v>Социальные выплаты гражданам, кроме публичных нормативных социальных выплат</v>
      </c>
      <c r="C903" s="26" t="s">
        <v>229</v>
      </c>
      <c r="D903" s="26" t="s">
        <v>218</v>
      </c>
      <c r="E903" s="26" t="s">
        <v>7</v>
      </c>
      <c r="F903" s="26" t="s">
        <v>286</v>
      </c>
      <c r="G903" s="26"/>
      <c r="H903" s="27">
        <f t="shared" si="185"/>
        <v>8245.6</v>
      </c>
      <c r="I903" s="160">
        <f t="shared" si="185"/>
        <v>0</v>
      </c>
      <c r="J903" s="160">
        <f t="shared" si="185"/>
        <v>8245.6</v>
      </c>
    </row>
    <row r="904" spans="2:10" ht="21.75" customHeight="1">
      <c r="B904" s="126" t="str">
        <f>'вед.прил13'!A269</f>
        <v>Областные средства</v>
      </c>
      <c r="C904" s="28" t="s">
        <v>229</v>
      </c>
      <c r="D904" s="28" t="s">
        <v>218</v>
      </c>
      <c r="E904" s="28" t="s">
        <v>7</v>
      </c>
      <c r="F904" s="57" t="s">
        <v>286</v>
      </c>
      <c r="G904" s="57" t="s">
        <v>249</v>
      </c>
      <c r="H904" s="29">
        <f>'вед.прил13'!I269</f>
        <v>8245.6</v>
      </c>
      <c r="I904" s="172">
        <f>'вед.прил13'!N269</f>
        <v>0</v>
      </c>
      <c r="J904" s="172">
        <f>'вед.прил13'!O269</f>
        <v>8245.6</v>
      </c>
    </row>
    <row r="905" spans="2:10" ht="178.5" customHeight="1">
      <c r="B905" s="134" t="str">
        <f>'вед.прил13'!A562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905" s="26" t="s">
        <v>229</v>
      </c>
      <c r="D905" s="26" t="s">
        <v>218</v>
      </c>
      <c r="E905" s="90" t="s">
        <v>90</v>
      </c>
      <c r="F905" s="26"/>
      <c r="G905" s="26"/>
      <c r="H905" s="27">
        <f aca="true" t="shared" si="186" ref="H905:J907">H906</f>
        <v>0</v>
      </c>
      <c r="I905" s="160">
        <f t="shared" si="186"/>
        <v>0</v>
      </c>
      <c r="J905" s="160">
        <f t="shared" si="186"/>
        <v>0</v>
      </c>
    </row>
    <row r="906" spans="2:10" ht="30">
      <c r="B906" s="121" t="s">
        <v>283</v>
      </c>
      <c r="C906" s="26">
        <v>10</v>
      </c>
      <c r="D906" s="26" t="s">
        <v>218</v>
      </c>
      <c r="E906" s="90" t="s">
        <v>90</v>
      </c>
      <c r="F906" s="26" t="s">
        <v>282</v>
      </c>
      <c r="G906" s="26"/>
      <c r="H906" s="27">
        <f t="shared" si="186"/>
        <v>0</v>
      </c>
      <c r="I906" s="160">
        <f t="shared" si="186"/>
        <v>0</v>
      </c>
      <c r="J906" s="160">
        <f t="shared" si="186"/>
        <v>0</v>
      </c>
    </row>
    <row r="907" spans="2:10" ht="45">
      <c r="B907" s="121" t="s">
        <v>296</v>
      </c>
      <c r="C907" s="26">
        <v>10</v>
      </c>
      <c r="D907" s="26" t="s">
        <v>218</v>
      </c>
      <c r="E907" s="90" t="s">
        <v>90</v>
      </c>
      <c r="F907" s="26" t="s">
        <v>286</v>
      </c>
      <c r="G907" s="26"/>
      <c r="H907" s="27">
        <f t="shared" si="186"/>
        <v>0</v>
      </c>
      <c r="I907" s="160">
        <f t="shared" si="186"/>
        <v>0</v>
      </c>
      <c r="J907" s="160">
        <f t="shared" si="186"/>
        <v>0</v>
      </c>
    </row>
    <row r="908" spans="2:10" ht="20.25" customHeight="1">
      <c r="B908" s="126" t="s">
        <v>261</v>
      </c>
      <c r="C908" s="28">
        <v>10</v>
      </c>
      <c r="D908" s="28" t="s">
        <v>218</v>
      </c>
      <c r="E908" s="91" t="s">
        <v>90</v>
      </c>
      <c r="F908" s="28" t="s">
        <v>286</v>
      </c>
      <c r="G908" s="28" t="s">
        <v>249</v>
      </c>
      <c r="H908" s="29">
        <f>'вед.прил13'!I565</f>
        <v>0</v>
      </c>
      <c r="I908" s="172">
        <f>'вед.прил13'!N565</f>
        <v>0</v>
      </c>
      <c r="J908" s="172">
        <f>'вед.прил13'!O565</f>
        <v>0</v>
      </c>
    </row>
    <row r="909" spans="2:10" ht="75">
      <c r="B909" s="131" t="s">
        <v>306</v>
      </c>
      <c r="C909" s="26" t="s">
        <v>229</v>
      </c>
      <c r="D909" s="26" t="s">
        <v>218</v>
      </c>
      <c r="E909" s="90" t="s">
        <v>91</v>
      </c>
      <c r="F909" s="26"/>
      <c r="G909" s="26"/>
      <c r="H909" s="27">
        <f>H910</f>
        <v>11960.9</v>
      </c>
      <c r="I909" s="160">
        <f>I910</f>
        <v>0</v>
      </c>
      <c r="J909" s="160">
        <f>J910</f>
        <v>11960.9</v>
      </c>
    </row>
    <row r="910" spans="2:10" ht="30">
      <c r="B910" s="121" t="s">
        <v>283</v>
      </c>
      <c r="C910" s="26">
        <v>10</v>
      </c>
      <c r="D910" s="26" t="s">
        <v>218</v>
      </c>
      <c r="E910" s="90" t="s">
        <v>91</v>
      </c>
      <c r="F910" s="26" t="s">
        <v>282</v>
      </c>
      <c r="G910" s="26"/>
      <c r="H910" s="27">
        <f>H911+H913</f>
        <v>11960.9</v>
      </c>
      <c r="I910" s="160">
        <f>I911+I913</f>
        <v>0</v>
      </c>
      <c r="J910" s="160">
        <f>J911+J913</f>
        <v>11960.9</v>
      </c>
    </row>
    <row r="911" spans="2:10" ht="30">
      <c r="B911" s="121" t="s">
        <v>285</v>
      </c>
      <c r="C911" s="26">
        <v>10</v>
      </c>
      <c r="D911" s="26" t="s">
        <v>218</v>
      </c>
      <c r="E911" s="90" t="s">
        <v>91</v>
      </c>
      <c r="F911" s="26" t="s">
        <v>284</v>
      </c>
      <c r="G911" s="26"/>
      <c r="H911" s="27">
        <f>H912</f>
        <v>8560.9</v>
      </c>
      <c r="I911" s="160">
        <f>I912</f>
        <v>0</v>
      </c>
      <c r="J911" s="160">
        <f>J912</f>
        <v>8560.9</v>
      </c>
    </row>
    <row r="912" spans="2:10" ht="20.25" customHeight="1">
      <c r="B912" s="126" t="s">
        <v>261</v>
      </c>
      <c r="C912" s="28">
        <v>10</v>
      </c>
      <c r="D912" s="28" t="s">
        <v>218</v>
      </c>
      <c r="E912" s="91" t="s">
        <v>91</v>
      </c>
      <c r="F912" s="28" t="s">
        <v>284</v>
      </c>
      <c r="G912" s="28" t="s">
        <v>249</v>
      </c>
      <c r="H912" s="29">
        <f>'вед.прил13'!I569</f>
        <v>8560.9</v>
      </c>
      <c r="I912" s="172">
        <f>'вед.прил13'!N569</f>
        <v>0</v>
      </c>
      <c r="J912" s="172">
        <f>'вед.прил13'!O569</f>
        <v>8560.9</v>
      </c>
    </row>
    <row r="913" spans="2:10" ht="45">
      <c r="B913" s="121" t="s">
        <v>296</v>
      </c>
      <c r="C913" s="26">
        <v>10</v>
      </c>
      <c r="D913" s="26" t="s">
        <v>218</v>
      </c>
      <c r="E913" s="90" t="s">
        <v>91</v>
      </c>
      <c r="F913" s="26" t="s">
        <v>286</v>
      </c>
      <c r="G913" s="28"/>
      <c r="H913" s="27">
        <f>H914</f>
        <v>3400</v>
      </c>
      <c r="I913" s="160">
        <f>I914</f>
        <v>0</v>
      </c>
      <c r="J913" s="160">
        <f>J914</f>
        <v>3400</v>
      </c>
    </row>
    <row r="914" spans="2:10" ht="21" customHeight="1">
      <c r="B914" s="126" t="s">
        <v>261</v>
      </c>
      <c r="C914" s="28">
        <v>10</v>
      </c>
      <c r="D914" s="28" t="s">
        <v>218</v>
      </c>
      <c r="E914" s="91" t="s">
        <v>91</v>
      </c>
      <c r="F914" s="28" t="s">
        <v>286</v>
      </c>
      <c r="G914" s="28" t="s">
        <v>249</v>
      </c>
      <c r="H914" s="29">
        <f>'вед.прил13'!I571</f>
        <v>3400</v>
      </c>
      <c r="I914" s="172">
        <f>'вед.прил13'!N571</f>
        <v>0</v>
      </c>
      <c r="J914" s="172">
        <f>'вед.прил13'!O571</f>
        <v>3400</v>
      </c>
    </row>
    <row r="915" spans="2:10" ht="120">
      <c r="B915" s="127" t="str">
        <f>'вед.прил13'!A572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915" s="28" t="s">
        <v>229</v>
      </c>
      <c r="D915" s="28" t="s">
        <v>218</v>
      </c>
      <c r="E915" s="90" t="s">
        <v>92</v>
      </c>
      <c r="F915" s="26"/>
      <c r="G915" s="26"/>
      <c r="H915" s="27">
        <f aca="true" t="shared" si="187" ref="H915:J917">H916</f>
        <v>50</v>
      </c>
      <c r="I915" s="160">
        <f t="shared" si="187"/>
        <v>0</v>
      </c>
      <c r="J915" s="160">
        <f t="shared" si="187"/>
        <v>50</v>
      </c>
    </row>
    <row r="916" spans="2:10" ht="30">
      <c r="B916" s="121" t="s">
        <v>283</v>
      </c>
      <c r="C916" s="26">
        <v>10</v>
      </c>
      <c r="D916" s="26" t="s">
        <v>218</v>
      </c>
      <c r="E916" s="90" t="s">
        <v>92</v>
      </c>
      <c r="F916" s="26" t="s">
        <v>282</v>
      </c>
      <c r="G916" s="26"/>
      <c r="H916" s="83">
        <f t="shared" si="187"/>
        <v>50</v>
      </c>
      <c r="I916" s="177">
        <f t="shared" si="187"/>
        <v>0</v>
      </c>
      <c r="J916" s="177">
        <f t="shared" si="187"/>
        <v>50</v>
      </c>
    </row>
    <row r="917" spans="2:10" ht="45">
      <c r="B917" s="121" t="s">
        <v>296</v>
      </c>
      <c r="C917" s="26">
        <v>10</v>
      </c>
      <c r="D917" s="26" t="s">
        <v>218</v>
      </c>
      <c r="E917" s="90" t="s">
        <v>92</v>
      </c>
      <c r="F917" s="26" t="s">
        <v>286</v>
      </c>
      <c r="G917" s="26"/>
      <c r="H917" s="27">
        <f t="shared" si="187"/>
        <v>50</v>
      </c>
      <c r="I917" s="160">
        <f t="shared" si="187"/>
        <v>0</v>
      </c>
      <c r="J917" s="160">
        <f t="shared" si="187"/>
        <v>50</v>
      </c>
    </row>
    <row r="918" spans="2:10" ht="21" customHeight="1">
      <c r="B918" s="126" t="s">
        <v>261</v>
      </c>
      <c r="C918" s="28">
        <v>10</v>
      </c>
      <c r="D918" s="28" t="s">
        <v>218</v>
      </c>
      <c r="E918" s="91" t="s">
        <v>92</v>
      </c>
      <c r="F918" s="28" t="s">
        <v>286</v>
      </c>
      <c r="G918" s="28" t="s">
        <v>249</v>
      </c>
      <c r="H918" s="29">
        <f>'вед.прил13'!I575</f>
        <v>50</v>
      </c>
      <c r="I918" s="172">
        <f>'вед.прил13'!N575</f>
        <v>0</v>
      </c>
      <c r="J918" s="172">
        <f>'вед.прил13'!O575</f>
        <v>50</v>
      </c>
    </row>
    <row r="919" spans="2:10" ht="75">
      <c r="B919" s="131" t="str">
        <f>'вед.прил13'!A576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919" s="26" t="s">
        <v>229</v>
      </c>
      <c r="D919" s="26" t="s">
        <v>218</v>
      </c>
      <c r="E919" s="90" t="s">
        <v>93</v>
      </c>
      <c r="F919" s="26"/>
      <c r="G919" s="26"/>
      <c r="H919" s="27">
        <f aca="true" t="shared" si="188" ref="H919:J921">H920</f>
        <v>150</v>
      </c>
      <c r="I919" s="160">
        <f t="shared" si="188"/>
        <v>0</v>
      </c>
      <c r="J919" s="160">
        <f t="shared" si="188"/>
        <v>150</v>
      </c>
    </row>
    <row r="920" spans="2:10" ht="30">
      <c r="B920" s="121" t="s">
        <v>283</v>
      </c>
      <c r="C920" s="26">
        <v>10</v>
      </c>
      <c r="D920" s="26" t="s">
        <v>218</v>
      </c>
      <c r="E920" s="90" t="s">
        <v>93</v>
      </c>
      <c r="F920" s="26" t="s">
        <v>282</v>
      </c>
      <c r="G920" s="26"/>
      <c r="H920" s="27">
        <f t="shared" si="188"/>
        <v>150</v>
      </c>
      <c r="I920" s="160">
        <f t="shared" si="188"/>
        <v>0</v>
      </c>
      <c r="J920" s="160">
        <f t="shared" si="188"/>
        <v>150</v>
      </c>
    </row>
    <row r="921" spans="2:10" ht="30">
      <c r="B921" s="121" t="s">
        <v>285</v>
      </c>
      <c r="C921" s="26">
        <v>10</v>
      </c>
      <c r="D921" s="26" t="s">
        <v>218</v>
      </c>
      <c r="E921" s="90" t="s">
        <v>93</v>
      </c>
      <c r="F921" s="26" t="s">
        <v>284</v>
      </c>
      <c r="G921" s="26"/>
      <c r="H921" s="27">
        <f t="shared" si="188"/>
        <v>150</v>
      </c>
      <c r="I921" s="160">
        <f t="shared" si="188"/>
        <v>0</v>
      </c>
      <c r="J921" s="160">
        <f t="shared" si="188"/>
        <v>150</v>
      </c>
    </row>
    <row r="922" spans="2:10" ht="22.5" customHeight="1">
      <c r="B922" s="126" t="s">
        <v>261</v>
      </c>
      <c r="C922" s="28">
        <v>10</v>
      </c>
      <c r="D922" s="28" t="s">
        <v>218</v>
      </c>
      <c r="E922" s="91" t="s">
        <v>93</v>
      </c>
      <c r="F922" s="28" t="s">
        <v>284</v>
      </c>
      <c r="G922" s="28" t="s">
        <v>249</v>
      </c>
      <c r="H922" s="29">
        <f>'вед.прил13'!I579</f>
        <v>150</v>
      </c>
      <c r="I922" s="172">
        <f>'вед.прил13'!N579</f>
        <v>0</v>
      </c>
      <c r="J922" s="172">
        <f>'вед.прил13'!O579</f>
        <v>150</v>
      </c>
    </row>
    <row r="923" spans="2:10" ht="90">
      <c r="B923" s="131" t="s">
        <v>403</v>
      </c>
      <c r="C923" s="26" t="s">
        <v>229</v>
      </c>
      <c r="D923" s="26" t="s">
        <v>218</v>
      </c>
      <c r="E923" s="90" t="s">
        <v>102</v>
      </c>
      <c r="F923" s="28"/>
      <c r="G923" s="28"/>
      <c r="H923" s="27">
        <f aca="true" t="shared" si="189" ref="H923:J925">H924</f>
        <v>0</v>
      </c>
      <c r="I923" s="160">
        <f t="shared" si="189"/>
        <v>507.9</v>
      </c>
      <c r="J923" s="160">
        <f t="shared" si="189"/>
        <v>507.9</v>
      </c>
    </row>
    <row r="924" spans="2:10" ht="45">
      <c r="B924" s="121" t="s">
        <v>347</v>
      </c>
      <c r="C924" s="26" t="s">
        <v>229</v>
      </c>
      <c r="D924" s="26" t="s">
        <v>218</v>
      </c>
      <c r="E924" s="90" t="s">
        <v>102</v>
      </c>
      <c r="F924" s="26" t="s">
        <v>299</v>
      </c>
      <c r="G924" s="28"/>
      <c r="H924" s="27">
        <f t="shared" si="189"/>
        <v>0</v>
      </c>
      <c r="I924" s="160">
        <f t="shared" si="189"/>
        <v>507.9</v>
      </c>
      <c r="J924" s="160">
        <f t="shared" si="189"/>
        <v>507.9</v>
      </c>
    </row>
    <row r="925" spans="2:10" ht="18" customHeight="1">
      <c r="B925" s="121" t="s">
        <v>188</v>
      </c>
      <c r="C925" s="26" t="s">
        <v>229</v>
      </c>
      <c r="D925" s="26" t="s">
        <v>218</v>
      </c>
      <c r="E925" s="90" t="s">
        <v>102</v>
      </c>
      <c r="F925" s="26" t="s">
        <v>187</v>
      </c>
      <c r="G925" s="28"/>
      <c r="H925" s="27">
        <f t="shared" si="189"/>
        <v>0</v>
      </c>
      <c r="I925" s="160">
        <f t="shared" si="189"/>
        <v>507.9</v>
      </c>
      <c r="J925" s="160">
        <f t="shared" si="189"/>
        <v>507.9</v>
      </c>
    </row>
    <row r="926" spans="2:10" ht="22.5" customHeight="1">
      <c r="B926" s="126" t="s">
        <v>261</v>
      </c>
      <c r="C926" s="28" t="s">
        <v>229</v>
      </c>
      <c r="D926" s="28" t="s">
        <v>218</v>
      </c>
      <c r="E926" s="91" t="s">
        <v>102</v>
      </c>
      <c r="F926" s="28" t="s">
        <v>187</v>
      </c>
      <c r="G926" s="28" t="s">
        <v>249</v>
      </c>
      <c r="H926" s="29">
        <f>'вед.прил13'!I381</f>
        <v>0</v>
      </c>
      <c r="I926" s="172">
        <f>'вед.прил13'!N381</f>
        <v>507.9</v>
      </c>
      <c r="J926" s="172">
        <f>'вед.прил13'!O381</f>
        <v>507.9</v>
      </c>
    </row>
    <row r="927" spans="2:10" ht="105">
      <c r="B927" s="131" t="s">
        <v>501</v>
      </c>
      <c r="C927" s="26" t="s">
        <v>229</v>
      </c>
      <c r="D927" s="26" t="s">
        <v>218</v>
      </c>
      <c r="E927" s="26" t="s">
        <v>502</v>
      </c>
      <c r="F927" s="28"/>
      <c r="G927" s="28"/>
      <c r="H927" s="27">
        <f aca="true" t="shared" si="190" ref="H927:J933">H928</f>
        <v>2152.9</v>
      </c>
      <c r="I927" s="160">
        <f t="shared" si="190"/>
        <v>0</v>
      </c>
      <c r="J927" s="160">
        <f t="shared" si="190"/>
        <v>2152.9</v>
      </c>
    </row>
    <row r="928" spans="2:10" ht="45">
      <c r="B928" s="121" t="s">
        <v>347</v>
      </c>
      <c r="C928" s="26" t="s">
        <v>229</v>
      </c>
      <c r="D928" s="26" t="s">
        <v>218</v>
      </c>
      <c r="E928" s="26" t="s">
        <v>502</v>
      </c>
      <c r="F928" s="26" t="s">
        <v>299</v>
      </c>
      <c r="G928" s="28"/>
      <c r="H928" s="27">
        <f t="shared" si="190"/>
        <v>2152.9</v>
      </c>
      <c r="I928" s="160">
        <f t="shared" si="190"/>
        <v>0</v>
      </c>
      <c r="J928" s="160">
        <f t="shared" si="190"/>
        <v>2152.9</v>
      </c>
    </row>
    <row r="929" spans="2:10" ht="15">
      <c r="B929" s="121" t="s">
        <v>188</v>
      </c>
      <c r="C929" s="26" t="s">
        <v>229</v>
      </c>
      <c r="D929" s="26" t="s">
        <v>218</v>
      </c>
      <c r="E929" s="26" t="s">
        <v>502</v>
      </c>
      <c r="F929" s="26" t="s">
        <v>187</v>
      </c>
      <c r="G929" s="28"/>
      <c r="H929" s="27">
        <f t="shared" si="190"/>
        <v>2152.9</v>
      </c>
      <c r="I929" s="160">
        <f t="shared" si="190"/>
        <v>0</v>
      </c>
      <c r="J929" s="160">
        <f t="shared" si="190"/>
        <v>2152.9</v>
      </c>
    </row>
    <row r="930" spans="2:10" ht="21" customHeight="1">
      <c r="B930" s="126" t="s">
        <v>261</v>
      </c>
      <c r="C930" s="28" t="s">
        <v>229</v>
      </c>
      <c r="D930" s="28" t="s">
        <v>218</v>
      </c>
      <c r="E930" s="28" t="s">
        <v>502</v>
      </c>
      <c r="F930" s="28" t="s">
        <v>187</v>
      </c>
      <c r="G930" s="28" t="s">
        <v>249</v>
      </c>
      <c r="H930" s="29">
        <f>'вед.прил13'!I385</f>
        <v>2152.9</v>
      </c>
      <c r="I930" s="172">
        <f>'вед.прил13'!N385</f>
        <v>0</v>
      </c>
      <c r="J930" s="172">
        <f>'вед.прил13'!O385</f>
        <v>2152.9</v>
      </c>
    </row>
    <row r="931" spans="2:10" ht="107.25" customHeight="1">
      <c r="B931" s="131" t="s">
        <v>521</v>
      </c>
      <c r="C931" s="26" t="s">
        <v>229</v>
      </c>
      <c r="D931" s="26" t="s">
        <v>218</v>
      </c>
      <c r="E931" s="26" t="s">
        <v>503</v>
      </c>
      <c r="F931" s="28"/>
      <c r="G931" s="28"/>
      <c r="H931" s="27">
        <f t="shared" si="190"/>
        <v>2210.7</v>
      </c>
      <c r="I931" s="160">
        <f t="shared" si="190"/>
        <v>1105.4</v>
      </c>
      <c r="J931" s="160">
        <f t="shared" si="190"/>
        <v>3316.1</v>
      </c>
    </row>
    <row r="932" spans="2:10" ht="45">
      <c r="B932" s="121" t="s">
        <v>347</v>
      </c>
      <c r="C932" s="26" t="s">
        <v>229</v>
      </c>
      <c r="D932" s="26" t="s">
        <v>218</v>
      </c>
      <c r="E932" s="26" t="s">
        <v>503</v>
      </c>
      <c r="F932" s="26" t="s">
        <v>299</v>
      </c>
      <c r="G932" s="28"/>
      <c r="H932" s="27">
        <f t="shared" si="190"/>
        <v>2210.7</v>
      </c>
      <c r="I932" s="160">
        <f t="shared" si="190"/>
        <v>1105.4</v>
      </c>
      <c r="J932" s="160">
        <f t="shared" si="190"/>
        <v>3316.1</v>
      </c>
    </row>
    <row r="933" spans="2:10" ht="18" customHeight="1">
      <c r="B933" s="121" t="s">
        <v>188</v>
      </c>
      <c r="C933" s="26" t="s">
        <v>229</v>
      </c>
      <c r="D933" s="26" t="s">
        <v>218</v>
      </c>
      <c r="E933" s="26" t="s">
        <v>503</v>
      </c>
      <c r="F933" s="26" t="s">
        <v>187</v>
      </c>
      <c r="G933" s="28"/>
      <c r="H933" s="27">
        <f t="shared" si="190"/>
        <v>2210.7</v>
      </c>
      <c r="I933" s="160">
        <f t="shared" si="190"/>
        <v>1105.4</v>
      </c>
      <c r="J933" s="160">
        <f t="shared" si="190"/>
        <v>3316.1</v>
      </c>
    </row>
    <row r="934" spans="2:10" ht="20.25" customHeight="1">
      <c r="B934" s="126" t="s">
        <v>261</v>
      </c>
      <c r="C934" s="28" t="s">
        <v>229</v>
      </c>
      <c r="D934" s="28" t="s">
        <v>218</v>
      </c>
      <c r="E934" s="28" t="s">
        <v>503</v>
      </c>
      <c r="F934" s="28" t="s">
        <v>187</v>
      </c>
      <c r="G934" s="28" t="s">
        <v>249</v>
      </c>
      <c r="H934" s="29">
        <f>'вед.прил13'!I389</f>
        <v>2210.7</v>
      </c>
      <c r="I934" s="172">
        <f>'вед.прил13'!N389</f>
        <v>1105.4</v>
      </c>
      <c r="J934" s="172">
        <f>'вед.прил13'!O389</f>
        <v>3316.1</v>
      </c>
    </row>
    <row r="935" spans="2:10" ht="75">
      <c r="B935" s="127" t="str">
        <f>'вед.прил13'!A270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35" s="26" t="s">
        <v>229</v>
      </c>
      <c r="D935" s="26" t="s">
        <v>218</v>
      </c>
      <c r="E935" s="26" t="str">
        <f>'вед.прил13'!E270</f>
        <v>88 0 00 77370</v>
      </c>
      <c r="F935" s="47"/>
      <c r="G935" s="47"/>
      <c r="H935" s="27">
        <f aca="true" t="shared" si="191" ref="H935:J937">H936</f>
        <v>24.3</v>
      </c>
      <c r="I935" s="160">
        <f t="shared" si="191"/>
        <v>0</v>
      </c>
      <c r="J935" s="160">
        <f t="shared" si="191"/>
        <v>24.3</v>
      </c>
    </row>
    <row r="936" spans="2:10" ht="30">
      <c r="B936" s="121" t="str">
        <f>'вед.прил13'!A271</f>
        <v>Социальное обеспечение и иные выплаты населению</v>
      </c>
      <c r="C936" s="26" t="s">
        <v>229</v>
      </c>
      <c r="D936" s="26" t="s">
        <v>218</v>
      </c>
      <c r="E936" s="26" t="str">
        <f>'вед.прил13'!E271</f>
        <v>88 0 00 77370</v>
      </c>
      <c r="F936" s="26" t="s">
        <v>282</v>
      </c>
      <c r="G936" s="47"/>
      <c r="H936" s="27">
        <f t="shared" si="191"/>
        <v>24.3</v>
      </c>
      <c r="I936" s="160">
        <f t="shared" si="191"/>
        <v>0</v>
      </c>
      <c r="J936" s="160">
        <f t="shared" si="191"/>
        <v>24.3</v>
      </c>
    </row>
    <row r="937" spans="2:10" ht="30">
      <c r="B937" s="121" t="s">
        <v>285</v>
      </c>
      <c r="C937" s="26" t="s">
        <v>229</v>
      </c>
      <c r="D937" s="26" t="s">
        <v>218</v>
      </c>
      <c r="E937" s="26" t="str">
        <f>'вед.прил13'!E272</f>
        <v>88 0 00 77370</v>
      </c>
      <c r="F937" s="26" t="s">
        <v>284</v>
      </c>
      <c r="G937" s="47"/>
      <c r="H937" s="27">
        <f t="shared" si="191"/>
        <v>24.3</v>
      </c>
      <c r="I937" s="160">
        <f t="shared" si="191"/>
        <v>0</v>
      </c>
      <c r="J937" s="160">
        <f t="shared" si="191"/>
        <v>24.3</v>
      </c>
    </row>
    <row r="938" spans="2:10" ht="21" customHeight="1">
      <c r="B938" s="126" t="s">
        <v>260</v>
      </c>
      <c r="C938" s="28" t="s">
        <v>229</v>
      </c>
      <c r="D938" s="28" t="s">
        <v>218</v>
      </c>
      <c r="E938" s="28" t="str">
        <f>'вед.прил13'!E273</f>
        <v>88 0 00 77370</v>
      </c>
      <c r="F938" s="28" t="s">
        <v>284</v>
      </c>
      <c r="G938" s="28" t="s">
        <v>248</v>
      </c>
      <c r="H938" s="29">
        <f>'вед.прил13'!I273</f>
        <v>24.3</v>
      </c>
      <c r="I938" s="172">
        <f>'вед.прил13'!N273</f>
        <v>0</v>
      </c>
      <c r="J938" s="172">
        <f>'вед.прил13'!O273</f>
        <v>24.3</v>
      </c>
    </row>
    <row r="939" spans="2:10" ht="28.5">
      <c r="B939" s="60" t="s">
        <v>214</v>
      </c>
      <c r="C939" s="47" t="s">
        <v>229</v>
      </c>
      <c r="D939" s="47" t="s">
        <v>223</v>
      </c>
      <c r="E939" s="92"/>
      <c r="F939" s="47" t="s">
        <v>235</v>
      </c>
      <c r="G939" s="47"/>
      <c r="H939" s="101">
        <f aca="true" t="shared" si="192" ref="H939:J940">H940</f>
        <v>2845.9</v>
      </c>
      <c r="I939" s="171">
        <f t="shared" si="192"/>
        <v>0</v>
      </c>
      <c r="J939" s="171">
        <f t="shared" si="192"/>
        <v>2845.9</v>
      </c>
    </row>
    <row r="940" spans="2:10" ht="18" customHeight="1">
      <c r="B940" s="121" t="s">
        <v>190</v>
      </c>
      <c r="C940" s="26" t="s">
        <v>229</v>
      </c>
      <c r="D940" s="26" t="s">
        <v>223</v>
      </c>
      <c r="E940" s="90" t="s">
        <v>400</v>
      </c>
      <c r="F940" s="26"/>
      <c r="G940" s="26"/>
      <c r="H940" s="27">
        <f t="shared" si="192"/>
        <v>2845.9</v>
      </c>
      <c r="I940" s="160">
        <f t="shared" si="192"/>
        <v>0</v>
      </c>
      <c r="J940" s="160">
        <f t="shared" si="192"/>
        <v>2845.9</v>
      </c>
    </row>
    <row r="941" spans="2:10" ht="45">
      <c r="B941" s="121" t="s">
        <v>191</v>
      </c>
      <c r="C941" s="26">
        <v>10</v>
      </c>
      <c r="D941" s="26" t="s">
        <v>223</v>
      </c>
      <c r="E941" s="90" t="s">
        <v>94</v>
      </c>
      <c r="F941" s="26"/>
      <c r="G941" s="26"/>
      <c r="H941" s="27">
        <f>H942+H945</f>
        <v>2845.9</v>
      </c>
      <c r="I941" s="160">
        <f>I942+I945</f>
        <v>0</v>
      </c>
      <c r="J941" s="160">
        <f>J942+J945</f>
        <v>2845.9</v>
      </c>
    </row>
    <row r="942" spans="2:10" ht="90">
      <c r="B942" s="121" t="s">
        <v>344</v>
      </c>
      <c r="C942" s="26" t="s">
        <v>229</v>
      </c>
      <c r="D942" s="26" t="s">
        <v>223</v>
      </c>
      <c r="E942" s="90" t="s">
        <v>94</v>
      </c>
      <c r="F942" s="26" t="s">
        <v>268</v>
      </c>
      <c r="G942" s="26"/>
      <c r="H942" s="27">
        <f aca="true" t="shared" si="193" ref="H942:J943">H943</f>
        <v>2522.8</v>
      </c>
      <c r="I942" s="160">
        <f t="shared" si="193"/>
        <v>0</v>
      </c>
      <c r="J942" s="160">
        <f t="shared" si="193"/>
        <v>2522.8</v>
      </c>
    </row>
    <row r="943" spans="2:10" ht="30">
      <c r="B943" s="121" t="s">
        <v>343</v>
      </c>
      <c r="C943" s="26">
        <v>10</v>
      </c>
      <c r="D943" s="26" t="s">
        <v>223</v>
      </c>
      <c r="E943" s="90" t="s">
        <v>94</v>
      </c>
      <c r="F943" s="26" t="s">
        <v>269</v>
      </c>
      <c r="G943" s="26"/>
      <c r="H943" s="27">
        <f t="shared" si="193"/>
        <v>2522.8</v>
      </c>
      <c r="I943" s="160">
        <f t="shared" si="193"/>
        <v>0</v>
      </c>
      <c r="J943" s="160">
        <f t="shared" si="193"/>
        <v>2522.8</v>
      </c>
    </row>
    <row r="944" spans="2:10" ht="21.75" customHeight="1">
      <c r="B944" s="126" t="s">
        <v>261</v>
      </c>
      <c r="C944" s="28">
        <v>10</v>
      </c>
      <c r="D944" s="28" t="s">
        <v>223</v>
      </c>
      <c r="E944" s="91" t="s">
        <v>94</v>
      </c>
      <c r="F944" s="28" t="s">
        <v>269</v>
      </c>
      <c r="G944" s="28" t="s">
        <v>249</v>
      </c>
      <c r="H944" s="29">
        <f>'вед.прил13'!I585</f>
        <v>2522.8</v>
      </c>
      <c r="I944" s="172">
        <f>'вед.прил13'!N585</f>
        <v>0</v>
      </c>
      <c r="J944" s="172">
        <f>'вед.прил13'!O585</f>
        <v>2522.8</v>
      </c>
    </row>
    <row r="945" spans="2:10" ht="45">
      <c r="B945" s="127" t="s">
        <v>359</v>
      </c>
      <c r="C945" s="26">
        <v>10</v>
      </c>
      <c r="D945" s="26" t="s">
        <v>223</v>
      </c>
      <c r="E945" s="90" t="s">
        <v>94</v>
      </c>
      <c r="F945" s="26" t="s">
        <v>270</v>
      </c>
      <c r="G945" s="26"/>
      <c r="H945" s="27">
        <f aca="true" t="shared" si="194" ref="H945:J946">H946</f>
        <v>323.1</v>
      </c>
      <c r="I945" s="160">
        <f t="shared" si="194"/>
        <v>0</v>
      </c>
      <c r="J945" s="160">
        <f t="shared" si="194"/>
        <v>323.1</v>
      </c>
    </row>
    <row r="946" spans="2:10" ht="45">
      <c r="B946" s="127" t="s">
        <v>345</v>
      </c>
      <c r="C946" s="26">
        <v>10</v>
      </c>
      <c r="D946" s="26" t="s">
        <v>223</v>
      </c>
      <c r="E946" s="90" t="s">
        <v>94</v>
      </c>
      <c r="F946" s="26" t="s">
        <v>271</v>
      </c>
      <c r="G946" s="26"/>
      <c r="H946" s="27">
        <f t="shared" si="194"/>
        <v>323.1</v>
      </c>
      <c r="I946" s="160">
        <f t="shared" si="194"/>
        <v>0</v>
      </c>
      <c r="J946" s="160">
        <f t="shared" si="194"/>
        <v>323.1</v>
      </c>
    </row>
    <row r="947" spans="2:10" ht="23.25" customHeight="1">
      <c r="B947" s="126" t="s">
        <v>261</v>
      </c>
      <c r="C947" s="28">
        <v>10</v>
      </c>
      <c r="D947" s="28" t="s">
        <v>223</v>
      </c>
      <c r="E947" s="91" t="s">
        <v>94</v>
      </c>
      <c r="F947" s="28" t="s">
        <v>271</v>
      </c>
      <c r="G947" s="28" t="s">
        <v>249</v>
      </c>
      <c r="H947" s="29">
        <f>'вед.прил13'!I588</f>
        <v>323.1</v>
      </c>
      <c r="I947" s="172">
        <f>'вед.прил13'!N588</f>
        <v>0</v>
      </c>
      <c r="J947" s="172">
        <f>'вед.прил13'!O588</f>
        <v>323.1</v>
      </c>
    </row>
    <row r="948" spans="2:10" ht="17.25" customHeight="1">
      <c r="B948" s="120" t="s">
        <v>234</v>
      </c>
      <c r="C948" s="47" t="s">
        <v>232</v>
      </c>
      <c r="D948" s="47"/>
      <c r="E948" s="92"/>
      <c r="F948" s="47"/>
      <c r="G948" s="47"/>
      <c r="H948" s="61">
        <f>H951</f>
        <v>31354.1</v>
      </c>
      <c r="I948" s="173">
        <f>I951</f>
        <v>1141.5</v>
      </c>
      <c r="J948" s="173">
        <f>J951</f>
        <v>32495.6</v>
      </c>
    </row>
    <row r="949" spans="2:10" ht="17.25" customHeight="1">
      <c r="B949" s="120" t="s">
        <v>260</v>
      </c>
      <c r="C949" s="47" t="s">
        <v>232</v>
      </c>
      <c r="D949" s="47"/>
      <c r="E949" s="92"/>
      <c r="F949" s="47"/>
      <c r="G949" s="47" t="s">
        <v>248</v>
      </c>
      <c r="H949" s="61">
        <f>H965+H968+H973+H979+H988+H1006+H994+H1003+H958</f>
        <v>28414.1</v>
      </c>
      <c r="I949" s="173">
        <f>I965+I968+I973+I979+I988+I1006+I994+I1003+I958</f>
        <v>1141.5</v>
      </c>
      <c r="J949" s="173">
        <f>J965+J968+J973+J979+J988+J1006+J994+J1003+J958</f>
        <v>29555.6</v>
      </c>
    </row>
    <row r="950" spans="2:10" ht="18.75" customHeight="1">
      <c r="B950" s="120" t="s">
        <v>261</v>
      </c>
      <c r="C950" s="47" t="s">
        <v>232</v>
      </c>
      <c r="D950" s="47"/>
      <c r="E950" s="92"/>
      <c r="F950" s="47"/>
      <c r="G950" s="47" t="s">
        <v>249</v>
      </c>
      <c r="H950" s="61">
        <f>H984+H999</f>
        <v>2940</v>
      </c>
      <c r="I950" s="173">
        <f>I984+I999</f>
        <v>0</v>
      </c>
      <c r="J950" s="173">
        <f>J984+J999</f>
        <v>2940</v>
      </c>
    </row>
    <row r="951" spans="2:10" ht="18" customHeight="1">
      <c r="B951" s="60" t="s">
        <v>257</v>
      </c>
      <c r="C951" s="47" t="s">
        <v>232</v>
      </c>
      <c r="D951" s="47" t="s">
        <v>221</v>
      </c>
      <c r="E951" s="92"/>
      <c r="F951" s="47"/>
      <c r="G951" s="47"/>
      <c r="H951" s="101">
        <f>H959+H995+H952</f>
        <v>31354.1</v>
      </c>
      <c r="I951" s="171">
        <f>I959+I995+I952</f>
        <v>1141.5</v>
      </c>
      <c r="J951" s="171">
        <f>J959+J995+J952</f>
        <v>32495.6</v>
      </c>
    </row>
    <row r="952" spans="2:10" ht="47.25" customHeight="1">
      <c r="B952" s="121" t="s">
        <v>0</v>
      </c>
      <c r="C952" s="26" t="s">
        <v>232</v>
      </c>
      <c r="D952" s="26" t="s">
        <v>221</v>
      </c>
      <c r="E952" s="26" t="s">
        <v>376</v>
      </c>
      <c r="F952" s="47"/>
      <c r="G952" s="47"/>
      <c r="H952" s="27">
        <f aca="true" t="shared" si="195" ref="H952:J957">H953</f>
        <v>7</v>
      </c>
      <c r="I952" s="160">
        <f t="shared" si="195"/>
        <v>0</v>
      </c>
      <c r="J952" s="160">
        <f t="shared" si="195"/>
        <v>7</v>
      </c>
    </row>
    <row r="953" spans="2:10" ht="60" customHeight="1">
      <c r="B953" s="121" t="s">
        <v>428</v>
      </c>
      <c r="C953" s="26" t="s">
        <v>232</v>
      </c>
      <c r="D953" s="26" t="s">
        <v>221</v>
      </c>
      <c r="E953" s="26" t="s">
        <v>426</v>
      </c>
      <c r="F953" s="26"/>
      <c r="G953" s="26"/>
      <c r="H953" s="27">
        <f t="shared" si="195"/>
        <v>7</v>
      </c>
      <c r="I953" s="160">
        <f t="shared" si="195"/>
        <v>0</v>
      </c>
      <c r="J953" s="160">
        <f t="shared" si="195"/>
        <v>7</v>
      </c>
    </row>
    <row r="954" spans="2:10" ht="35.25" customHeight="1">
      <c r="B954" s="121" t="s">
        <v>429</v>
      </c>
      <c r="C954" s="26" t="s">
        <v>232</v>
      </c>
      <c r="D954" s="26" t="s">
        <v>221</v>
      </c>
      <c r="E954" s="26" t="s">
        <v>427</v>
      </c>
      <c r="F954" s="26"/>
      <c r="G954" s="26"/>
      <c r="H954" s="27">
        <f t="shared" si="195"/>
        <v>7</v>
      </c>
      <c r="I954" s="160">
        <f t="shared" si="195"/>
        <v>0</v>
      </c>
      <c r="J954" s="160">
        <f t="shared" si="195"/>
        <v>7</v>
      </c>
    </row>
    <row r="955" spans="2:10" ht="18" customHeight="1">
      <c r="B955" s="121" t="s">
        <v>326</v>
      </c>
      <c r="C955" s="26" t="s">
        <v>232</v>
      </c>
      <c r="D955" s="26" t="s">
        <v>221</v>
      </c>
      <c r="E955" s="26" t="s">
        <v>432</v>
      </c>
      <c r="F955" s="26"/>
      <c r="G955" s="26"/>
      <c r="H955" s="27">
        <f t="shared" si="195"/>
        <v>7</v>
      </c>
      <c r="I955" s="160">
        <f t="shared" si="195"/>
        <v>0</v>
      </c>
      <c r="J955" s="160">
        <f t="shared" si="195"/>
        <v>7</v>
      </c>
    </row>
    <row r="956" spans="2:10" ht="46.5" customHeight="1">
      <c r="B956" s="127" t="s">
        <v>273</v>
      </c>
      <c r="C956" s="26" t="s">
        <v>232</v>
      </c>
      <c r="D956" s="26" t="s">
        <v>221</v>
      </c>
      <c r="E956" s="26" t="s">
        <v>432</v>
      </c>
      <c r="F956" s="26" t="s">
        <v>272</v>
      </c>
      <c r="G956" s="26"/>
      <c r="H956" s="27">
        <f t="shared" si="195"/>
        <v>7</v>
      </c>
      <c r="I956" s="160">
        <f t="shared" si="195"/>
        <v>0</v>
      </c>
      <c r="J956" s="160">
        <f t="shared" si="195"/>
        <v>7</v>
      </c>
    </row>
    <row r="957" spans="2:10" ht="18" customHeight="1">
      <c r="B957" s="121" t="s">
        <v>275</v>
      </c>
      <c r="C957" s="26" t="s">
        <v>232</v>
      </c>
      <c r="D957" s="26" t="s">
        <v>221</v>
      </c>
      <c r="E957" s="26" t="s">
        <v>432</v>
      </c>
      <c r="F957" s="26" t="s">
        <v>274</v>
      </c>
      <c r="G957" s="26"/>
      <c r="H957" s="27">
        <f t="shared" si="195"/>
        <v>7</v>
      </c>
      <c r="I957" s="160">
        <f t="shared" si="195"/>
        <v>0</v>
      </c>
      <c r="J957" s="160">
        <f t="shared" si="195"/>
        <v>7</v>
      </c>
    </row>
    <row r="958" spans="2:10" ht="18" customHeight="1">
      <c r="B958" s="126" t="s">
        <v>260</v>
      </c>
      <c r="C958" s="28" t="s">
        <v>232</v>
      </c>
      <c r="D958" s="28" t="s">
        <v>221</v>
      </c>
      <c r="E958" s="28" t="s">
        <v>432</v>
      </c>
      <c r="F958" s="28" t="s">
        <v>274</v>
      </c>
      <c r="G958" s="28" t="s">
        <v>248</v>
      </c>
      <c r="H958" s="29">
        <f>'вед.прил13'!I1006</f>
        <v>7</v>
      </c>
      <c r="I958" s="164">
        <f>'вед.прил13'!N1006</f>
        <v>0</v>
      </c>
      <c r="J958" s="164">
        <f>'вед.прил13'!O1006</f>
        <v>7</v>
      </c>
    </row>
    <row r="959" spans="2:10" ht="60">
      <c r="B959" s="121" t="str">
        <f>'вед.прил13'!A1007</f>
        <v>Муниципальная программа "Развитие физической культуры и спорта в городе Ливны Орловской области  на 2020-2024 годы" </v>
      </c>
      <c r="C959" s="26" t="s">
        <v>232</v>
      </c>
      <c r="D959" s="26" t="s">
        <v>221</v>
      </c>
      <c r="E959" s="26" t="str">
        <f>'вед.прил13'!E1007</f>
        <v>54 0 00 00000</v>
      </c>
      <c r="F959" s="26"/>
      <c r="G959" s="26"/>
      <c r="H959" s="27">
        <f>H960+H974+H989</f>
        <v>30372.1</v>
      </c>
      <c r="I959" s="160">
        <f>I960+I974+I989</f>
        <v>1141.5</v>
      </c>
      <c r="J959" s="160">
        <f>J960+J974+J989</f>
        <v>31513.6</v>
      </c>
    </row>
    <row r="960" spans="2:10" ht="75">
      <c r="B960" s="121" t="str">
        <f>'вед.прил13'!A1008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960" s="26" t="s">
        <v>232</v>
      </c>
      <c r="D960" s="26" t="s">
        <v>221</v>
      </c>
      <c r="E960" s="26" t="str">
        <f>'вед.прил13'!E1008</f>
        <v>54 1 00 00000</v>
      </c>
      <c r="F960" s="26"/>
      <c r="G960" s="26"/>
      <c r="H960" s="27">
        <f>H961+H969</f>
        <v>13405.6</v>
      </c>
      <c r="I960" s="160">
        <f>I961+I969</f>
        <v>478.9</v>
      </c>
      <c r="J960" s="160">
        <f>J961+J969</f>
        <v>13884.5</v>
      </c>
    </row>
    <row r="961" spans="2:10" ht="75">
      <c r="B961" s="121" t="str">
        <f>'вед.прил13'!A1009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961" s="26" t="s">
        <v>232</v>
      </c>
      <c r="D961" s="26" t="s">
        <v>221</v>
      </c>
      <c r="E961" s="26" t="str">
        <f>'вед.прил13'!E1009</f>
        <v>54 1 01 00000</v>
      </c>
      <c r="F961" s="26"/>
      <c r="G961" s="26"/>
      <c r="H961" s="27">
        <f>H962</f>
        <v>920.1</v>
      </c>
      <c r="I961" s="160">
        <f>I962</f>
        <v>70</v>
      </c>
      <c r="J961" s="160">
        <f>J962</f>
        <v>990.1</v>
      </c>
    </row>
    <row r="962" spans="2:10" ht="18.75" customHeight="1">
      <c r="B962" s="127" t="s">
        <v>326</v>
      </c>
      <c r="C962" s="26" t="s">
        <v>232</v>
      </c>
      <c r="D962" s="26" t="s">
        <v>221</v>
      </c>
      <c r="E962" s="26" t="str">
        <f>'вед.прил13'!E1010</f>
        <v>54 1 01 77480</v>
      </c>
      <c r="F962" s="26"/>
      <c r="G962" s="26"/>
      <c r="H962" s="27">
        <f>H966+H963</f>
        <v>920.1</v>
      </c>
      <c r="I962" s="160">
        <f>I966+I963</f>
        <v>70</v>
      </c>
      <c r="J962" s="160">
        <f>J966+J963</f>
        <v>990.1</v>
      </c>
    </row>
    <row r="963" spans="2:10" ht="90">
      <c r="B963" s="121" t="s">
        <v>344</v>
      </c>
      <c r="C963" s="26" t="s">
        <v>232</v>
      </c>
      <c r="D963" s="26" t="s">
        <v>221</v>
      </c>
      <c r="E963" s="26" t="str">
        <f>'вед.прил13'!E1011</f>
        <v>54 1 01 77480</v>
      </c>
      <c r="F963" s="26" t="s">
        <v>268</v>
      </c>
      <c r="G963" s="26"/>
      <c r="H963" s="27">
        <f aca="true" t="shared" si="196" ref="H963:J964">H964</f>
        <v>351.6</v>
      </c>
      <c r="I963" s="160">
        <f t="shared" si="196"/>
        <v>60</v>
      </c>
      <c r="J963" s="160">
        <f t="shared" si="196"/>
        <v>411.6</v>
      </c>
    </row>
    <row r="964" spans="2:10" ht="30">
      <c r="B964" s="121" t="s">
        <v>343</v>
      </c>
      <c r="C964" s="26" t="s">
        <v>232</v>
      </c>
      <c r="D964" s="26" t="s">
        <v>221</v>
      </c>
      <c r="E964" s="26" t="str">
        <f>'вед.прил13'!E1012</f>
        <v>54 1 01 77480</v>
      </c>
      <c r="F964" s="26" t="s">
        <v>269</v>
      </c>
      <c r="G964" s="26"/>
      <c r="H964" s="27">
        <f t="shared" si="196"/>
        <v>351.6</v>
      </c>
      <c r="I964" s="160">
        <f t="shared" si="196"/>
        <v>60</v>
      </c>
      <c r="J964" s="160">
        <f t="shared" si="196"/>
        <v>411.6</v>
      </c>
    </row>
    <row r="965" spans="2:10" ht="18" customHeight="1">
      <c r="B965" s="126" t="s">
        <v>260</v>
      </c>
      <c r="C965" s="28" t="s">
        <v>232</v>
      </c>
      <c r="D965" s="28" t="s">
        <v>221</v>
      </c>
      <c r="E965" s="28" t="str">
        <f>'вед.прил13'!E1013</f>
        <v>54 1 01 77480</v>
      </c>
      <c r="F965" s="28" t="s">
        <v>269</v>
      </c>
      <c r="G965" s="28" t="s">
        <v>248</v>
      </c>
      <c r="H965" s="29">
        <f>'вед.прил13'!I1013</f>
        <v>351.6</v>
      </c>
      <c r="I965" s="172">
        <f>'вед.прил13'!N1013</f>
        <v>60</v>
      </c>
      <c r="J965" s="172">
        <f>'вед.прил13'!O1013</f>
        <v>411.6</v>
      </c>
    </row>
    <row r="966" spans="2:10" ht="45">
      <c r="B966" s="127" t="s">
        <v>359</v>
      </c>
      <c r="C966" s="26" t="s">
        <v>232</v>
      </c>
      <c r="D966" s="26" t="s">
        <v>221</v>
      </c>
      <c r="E966" s="26" t="str">
        <f>'вед.прил13'!E1014</f>
        <v>54 1 01 77480</v>
      </c>
      <c r="F966" s="26" t="s">
        <v>270</v>
      </c>
      <c r="G966" s="26"/>
      <c r="H966" s="27">
        <f aca="true" t="shared" si="197" ref="H966:J967">H967</f>
        <v>568.5</v>
      </c>
      <c r="I966" s="160">
        <f t="shared" si="197"/>
        <v>10</v>
      </c>
      <c r="J966" s="160">
        <f t="shared" si="197"/>
        <v>578.5</v>
      </c>
    </row>
    <row r="967" spans="2:10" ht="45">
      <c r="B967" s="127" t="s">
        <v>345</v>
      </c>
      <c r="C967" s="26" t="s">
        <v>232</v>
      </c>
      <c r="D967" s="26" t="s">
        <v>221</v>
      </c>
      <c r="E967" s="26" t="str">
        <f>'вед.прил13'!E1015</f>
        <v>54 1 01 77480</v>
      </c>
      <c r="F967" s="26" t="s">
        <v>271</v>
      </c>
      <c r="G967" s="26"/>
      <c r="H967" s="27">
        <f t="shared" si="197"/>
        <v>568.5</v>
      </c>
      <c r="I967" s="160">
        <f t="shared" si="197"/>
        <v>10</v>
      </c>
      <c r="J967" s="160">
        <f t="shared" si="197"/>
        <v>578.5</v>
      </c>
    </row>
    <row r="968" spans="2:10" ht="18" customHeight="1">
      <c r="B968" s="126" t="s">
        <v>260</v>
      </c>
      <c r="C968" s="28" t="s">
        <v>232</v>
      </c>
      <c r="D968" s="28" t="s">
        <v>221</v>
      </c>
      <c r="E968" s="28" t="str">
        <f>'вед.прил13'!E1016</f>
        <v>54 1 01 77480</v>
      </c>
      <c r="F968" s="28" t="s">
        <v>271</v>
      </c>
      <c r="G968" s="28" t="s">
        <v>248</v>
      </c>
      <c r="H968" s="29">
        <f>'вед.прил13'!I1016</f>
        <v>568.5</v>
      </c>
      <c r="I968" s="172">
        <f>'вед.прил13'!N1016</f>
        <v>10</v>
      </c>
      <c r="J968" s="172">
        <f>'вед.прил13'!O1016</f>
        <v>578.5</v>
      </c>
    </row>
    <row r="969" spans="2:10" ht="75">
      <c r="B969" s="121" t="str">
        <f>'вед.прил13'!A1017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969" s="26" t="s">
        <v>232</v>
      </c>
      <c r="D969" s="26" t="s">
        <v>221</v>
      </c>
      <c r="E969" s="26" t="str">
        <f>'вед.прил13'!E1017</f>
        <v>54 1 02 00000</v>
      </c>
      <c r="F969" s="26"/>
      <c r="G969" s="26"/>
      <c r="H969" s="27">
        <f aca="true" t="shared" si="198" ref="H969:J972">H970</f>
        <v>12485.5</v>
      </c>
      <c r="I969" s="160">
        <f t="shared" si="198"/>
        <v>408.9</v>
      </c>
      <c r="J969" s="160">
        <f t="shared" si="198"/>
        <v>12894.4</v>
      </c>
    </row>
    <row r="970" spans="2:10" ht="19.5" customHeight="1">
      <c r="B970" s="127" t="s">
        <v>326</v>
      </c>
      <c r="C970" s="26" t="s">
        <v>232</v>
      </c>
      <c r="D970" s="26" t="s">
        <v>221</v>
      </c>
      <c r="E970" s="26" t="str">
        <f>'вед.прил13'!E1018</f>
        <v>54 1 02 77480</v>
      </c>
      <c r="F970" s="26"/>
      <c r="G970" s="26"/>
      <c r="H970" s="27">
        <f t="shared" si="198"/>
        <v>12485.5</v>
      </c>
      <c r="I970" s="160">
        <f t="shared" si="198"/>
        <v>408.9</v>
      </c>
      <c r="J970" s="160">
        <f t="shared" si="198"/>
        <v>12894.4</v>
      </c>
    </row>
    <row r="971" spans="2:10" ht="45">
      <c r="B971" s="121" t="s">
        <v>273</v>
      </c>
      <c r="C971" s="26" t="s">
        <v>232</v>
      </c>
      <c r="D971" s="26" t="s">
        <v>221</v>
      </c>
      <c r="E971" s="26" t="str">
        <f>'вед.прил13'!E1019</f>
        <v>54 1 02 77480</v>
      </c>
      <c r="F971" s="26" t="s">
        <v>272</v>
      </c>
      <c r="G971" s="26"/>
      <c r="H971" s="27">
        <f t="shared" si="198"/>
        <v>12485.5</v>
      </c>
      <c r="I971" s="160">
        <f t="shared" si="198"/>
        <v>408.9</v>
      </c>
      <c r="J971" s="160">
        <f t="shared" si="198"/>
        <v>12894.4</v>
      </c>
    </row>
    <row r="972" spans="2:10" ht="19.5" customHeight="1">
      <c r="B972" s="121" t="s">
        <v>298</v>
      </c>
      <c r="C972" s="26" t="s">
        <v>232</v>
      </c>
      <c r="D972" s="26" t="s">
        <v>221</v>
      </c>
      <c r="E972" s="26" t="str">
        <f>'вед.прил13'!E1020</f>
        <v>54 1 02 77480</v>
      </c>
      <c r="F972" s="26" t="s">
        <v>297</v>
      </c>
      <c r="G972" s="26"/>
      <c r="H972" s="27">
        <f t="shared" si="198"/>
        <v>12485.5</v>
      </c>
      <c r="I972" s="160">
        <f t="shared" si="198"/>
        <v>408.9</v>
      </c>
      <c r="J972" s="160">
        <f t="shared" si="198"/>
        <v>12894.4</v>
      </c>
    </row>
    <row r="973" spans="2:10" ht="23.25" customHeight="1">
      <c r="B973" s="126" t="s">
        <v>260</v>
      </c>
      <c r="C973" s="28" t="s">
        <v>232</v>
      </c>
      <c r="D973" s="28" t="s">
        <v>221</v>
      </c>
      <c r="E973" s="28" t="str">
        <f>'вед.прил13'!E1021</f>
        <v>54 1 02 77480</v>
      </c>
      <c r="F973" s="28" t="s">
        <v>297</v>
      </c>
      <c r="G973" s="28" t="s">
        <v>248</v>
      </c>
      <c r="H973" s="29">
        <f>'вед.прил13'!I1021</f>
        <v>12485.5</v>
      </c>
      <c r="I973" s="172">
        <f>'вед.прил13'!N1021</f>
        <v>408.9</v>
      </c>
      <c r="J973" s="172">
        <f>'вед.прил13'!O1021</f>
        <v>12894.4</v>
      </c>
    </row>
    <row r="974" spans="2:10" ht="45">
      <c r="B974" s="121" t="str">
        <f>'вед.прил13'!A1022</f>
        <v>Подпрограмма "Развитие инфраструктуры массового спорта в городе Ливны Орловской области на 2020-2024 годы"</v>
      </c>
      <c r="C974" s="26" t="s">
        <v>232</v>
      </c>
      <c r="D974" s="26" t="s">
        <v>221</v>
      </c>
      <c r="E974" s="26" t="str">
        <f>'вед.прил13'!E1022</f>
        <v>54 3 00 00000</v>
      </c>
      <c r="F974" s="28"/>
      <c r="G974" s="28"/>
      <c r="H974" s="27">
        <f>H975+H980</f>
        <v>3832.6</v>
      </c>
      <c r="I974" s="160">
        <f>I975+I980</f>
        <v>390</v>
      </c>
      <c r="J974" s="160">
        <f>J975+J980</f>
        <v>4222.6</v>
      </c>
    </row>
    <row r="975" spans="2:10" ht="30">
      <c r="B975" s="121" t="str">
        <f>'вед.прил13'!A1023</f>
        <v>Основное мероприятие "Содержание спортивных сооружений"</v>
      </c>
      <c r="C975" s="26" t="s">
        <v>232</v>
      </c>
      <c r="D975" s="26" t="s">
        <v>221</v>
      </c>
      <c r="E975" s="26" t="str">
        <f>'вед.прил13'!E1023</f>
        <v>54 3 01 00000</v>
      </c>
      <c r="F975" s="28"/>
      <c r="G975" s="28"/>
      <c r="H975" s="27">
        <f aca="true" t="shared" si="199" ref="H975:J978">H976</f>
        <v>250</v>
      </c>
      <c r="I975" s="160">
        <f t="shared" si="199"/>
        <v>390</v>
      </c>
      <c r="J975" s="160">
        <f t="shared" si="199"/>
        <v>640</v>
      </c>
    </row>
    <row r="976" spans="2:10" ht="18.75" customHeight="1">
      <c r="B976" s="127" t="s">
        <v>326</v>
      </c>
      <c r="C976" s="26" t="s">
        <v>232</v>
      </c>
      <c r="D976" s="26" t="s">
        <v>221</v>
      </c>
      <c r="E976" s="26" t="str">
        <f>'вед.прил13'!E1024</f>
        <v>54 3 01 77780</v>
      </c>
      <c r="F976" s="26"/>
      <c r="G976" s="28"/>
      <c r="H976" s="27">
        <f t="shared" si="199"/>
        <v>250</v>
      </c>
      <c r="I976" s="160">
        <f t="shared" si="199"/>
        <v>390</v>
      </c>
      <c r="J976" s="160">
        <f t="shared" si="199"/>
        <v>640</v>
      </c>
    </row>
    <row r="977" spans="2:10" ht="45">
      <c r="B977" s="127" t="s">
        <v>359</v>
      </c>
      <c r="C977" s="26" t="s">
        <v>232</v>
      </c>
      <c r="D977" s="26" t="s">
        <v>221</v>
      </c>
      <c r="E977" s="26" t="str">
        <f>'вед.прил13'!E1025</f>
        <v>54 3 01 77780</v>
      </c>
      <c r="F977" s="26" t="s">
        <v>270</v>
      </c>
      <c r="G977" s="28"/>
      <c r="H977" s="27">
        <f t="shared" si="199"/>
        <v>250</v>
      </c>
      <c r="I977" s="160">
        <f t="shared" si="199"/>
        <v>390</v>
      </c>
      <c r="J977" s="160">
        <f t="shared" si="199"/>
        <v>640</v>
      </c>
    </row>
    <row r="978" spans="2:10" ht="45">
      <c r="B978" s="127" t="s">
        <v>345</v>
      </c>
      <c r="C978" s="26" t="s">
        <v>232</v>
      </c>
      <c r="D978" s="26" t="s">
        <v>221</v>
      </c>
      <c r="E978" s="26" t="str">
        <f>'вед.прил13'!E1026</f>
        <v>54 3 01 77780</v>
      </c>
      <c r="F978" s="26" t="s">
        <v>271</v>
      </c>
      <c r="G978" s="28"/>
      <c r="H978" s="27">
        <f t="shared" si="199"/>
        <v>250</v>
      </c>
      <c r="I978" s="160">
        <f t="shared" si="199"/>
        <v>390</v>
      </c>
      <c r="J978" s="160">
        <f t="shared" si="199"/>
        <v>640</v>
      </c>
    </row>
    <row r="979" spans="2:10" ht="20.25" customHeight="1">
      <c r="B979" s="126" t="s">
        <v>260</v>
      </c>
      <c r="C979" s="28" t="s">
        <v>232</v>
      </c>
      <c r="D979" s="28" t="s">
        <v>221</v>
      </c>
      <c r="E979" s="28" t="str">
        <f>'вед.прил13'!E1027</f>
        <v>54 3 01 77780</v>
      </c>
      <c r="F979" s="28" t="s">
        <v>271</v>
      </c>
      <c r="G979" s="28" t="s">
        <v>248</v>
      </c>
      <c r="H979" s="29">
        <f>'вед.прил13'!I1027</f>
        <v>250</v>
      </c>
      <c r="I979" s="172">
        <f>'вед.прил13'!N1027</f>
        <v>390</v>
      </c>
      <c r="J979" s="172">
        <f>'вед.прил13'!O1027</f>
        <v>640</v>
      </c>
    </row>
    <row r="980" spans="2:13" ht="30">
      <c r="B980" s="121" t="s">
        <v>520</v>
      </c>
      <c r="C980" s="26" t="s">
        <v>232</v>
      </c>
      <c r="D980" s="26" t="s">
        <v>221</v>
      </c>
      <c r="E980" s="26" t="s">
        <v>518</v>
      </c>
      <c r="F980" s="28"/>
      <c r="G980" s="28"/>
      <c r="H980" s="27">
        <f>H985+H981</f>
        <v>3582.6</v>
      </c>
      <c r="I980" s="160">
        <f>I985+I981</f>
        <v>0</v>
      </c>
      <c r="J980" s="160">
        <f>J985+J981</f>
        <v>3582.6</v>
      </c>
      <c r="K980" s="37"/>
      <c r="L980" s="37"/>
      <c r="M980" s="37"/>
    </row>
    <row r="981" spans="2:13" ht="18">
      <c r="B981" s="127" t="s">
        <v>326</v>
      </c>
      <c r="C981" s="26" t="s">
        <v>232</v>
      </c>
      <c r="D981" s="26" t="s">
        <v>221</v>
      </c>
      <c r="E981" s="26" t="s">
        <v>563</v>
      </c>
      <c r="F981" s="28"/>
      <c r="G981" s="28"/>
      <c r="H981" s="27">
        <f aca="true" t="shared" si="200" ref="H981:J983">H982</f>
        <v>2190</v>
      </c>
      <c r="I981" s="160">
        <f t="shared" si="200"/>
        <v>0</v>
      </c>
      <c r="J981" s="160">
        <f t="shared" si="200"/>
        <v>2190</v>
      </c>
      <c r="K981" s="37"/>
      <c r="L981" s="37"/>
      <c r="M981" s="37"/>
    </row>
    <row r="982" spans="2:13" ht="45">
      <c r="B982" s="127" t="s">
        <v>273</v>
      </c>
      <c r="C982" s="26" t="s">
        <v>232</v>
      </c>
      <c r="D982" s="26" t="s">
        <v>221</v>
      </c>
      <c r="E982" s="26" t="s">
        <v>563</v>
      </c>
      <c r="F982" s="26" t="s">
        <v>272</v>
      </c>
      <c r="G982" s="28"/>
      <c r="H982" s="27">
        <f t="shared" si="200"/>
        <v>2190</v>
      </c>
      <c r="I982" s="160">
        <f t="shared" si="200"/>
        <v>0</v>
      </c>
      <c r="J982" s="160">
        <f t="shared" si="200"/>
        <v>2190</v>
      </c>
      <c r="K982" s="37"/>
      <c r="L982" s="37"/>
      <c r="M982" s="37"/>
    </row>
    <row r="983" spans="2:13" ht="18">
      <c r="B983" s="121" t="s">
        <v>298</v>
      </c>
      <c r="C983" s="26" t="s">
        <v>232</v>
      </c>
      <c r="D983" s="26" t="s">
        <v>221</v>
      </c>
      <c r="E983" s="26" t="s">
        <v>563</v>
      </c>
      <c r="F983" s="26" t="s">
        <v>297</v>
      </c>
      <c r="G983" s="28"/>
      <c r="H983" s="27">
        <f t="shared" si="200"/>
        <v>2190</v>
      </c>
      <c r="I983" s="160">
        <f t="shared" si="200"/>
        <v>0</v>
      </c>
      <c r="J983" s="160">
        <f t="shared" si="200"/>
        <v>2190</v>
      </c>
      <c r="K983" s="37"/>
      <c r="L983" s="37"/>
      <c r="M983" s="37"/>
    </row>
    <row r="984" spans="2:13" ht="30">
      <c r="B984" s="126" t="s">
        <v>261</v>
      </c>
      <c r="C984" s="28" t="s">
        <v>232</v>
      </c>
      <c r="D984" s="28" t="s">
        <v>221</v>
      </c>
      <c r="E984" s="28" t="s">
        <v>563</v>
      </c>
      <c r="F984" s="28" t="s">
        <v>297</v>
      </c>
      <c r="G984" s="28" t="s">
        <v>249</v>
      </c>
      <c r="H984" s="29">
        <f>'вед.прил13'!I1032</f>
        <v>2190</v>
      </c>
      <c r="I984" s="164">
        <f>'вед.прил13'!N1032</f>
        <v>0</v>
      </c>
      <c r="J984" s="164">
        <f>'вед.прил13'!O1032</f>
        <v>2190</v>
      </c>
      <c r="K984" s="37"/>
      <c r="L984" s="37"/>
      <c r="M984" s="37"/>
    </row>
    <row r="985" spans="2:13" ht="18">
      <c r="B985" s="127" t="s">
        <v>326</v>
      </c>
      <c r="C985" s="26" t="s">
        <v>232</v>
      </c>
      <c r="D985" s="26" t="s">
        <v>221</v>
      </c>
      <c r="E985" s="26" t="s">
        <v>519</v>
      </c>
      <c r="F985" s="26"/>
      <c r="G985" s="28"/>
      <c r="H985" s="27">
        <f aca="true" t="shared" si="201" ref="H985:J987">H986</f>
        <v>1392.6</v>
      </c>
      <c r="I985" s="160">
        <f t="shared" si="201"/>
        <v>0</v>
      </c>
      <c r="J985" s="160">
        <f t="shared" si="201"/>
        <v>1392.6</v>
      </c>
      <c r="K985" s="37"/>
      <c r="L985" s="37"/>
      <c r="M985" s="37"/>
    </row>
    <row r="986" spans="2:13" ht="45">
      <c r="B986" s="127" t="s">
        <v>273</v>
      </c>
      <c r="C986" s="26" t="s">
        <v>232</v>
      </c>
      <c r="D986" s="26" t="s">
        <v>221</v>
      </c>
      <c r="E986" s="26" t="s">
        <v>519</v>
      </c>
      <c r="F986" s="26" t="s">
        <v>272</v>
      </c>
      <c r="G986" s="28"/>
      <c r="H986" s="27">
        <f t="shared" si="201"/>
        <v>1392.6</v>
      </c>
      <c r="I986" s="160">
        <f t="shared" si="201"/>
        <v>0</v>
      </c>
      <c r="J986" s="160">
        <f t="shared" si="201"/>
        <v>1392.6</v>
      </c>
      <c r="K986" s="37"/>
      <c r="L986" s="37"/>
      <c r="M986" s="37"/>
    </row>
    <row r="987" spans="2:13" ht="18">
      <c r="B987" s="121" t="s">
        <v>298</v>
      </c>
      <c r="C987" s="26" t="s">
        <v>232</v>
      </c>
      <c r="D987" s="26" t="s">
        <v>221</v>
      </c>
      <c r="E987" s="26" t="s">
        <v>519</v>
      </c>
      <c r="F987" s="26" t="s">
        <v>297</v>
      </c>
      <c r="G987" s="28"/>
      <c r="H987" s="27">
        <f t="shared" si="201"/>
        <v>1392.6</v>
      </c>
      <c r="I987" s="160">
        <f t="shared" si="201"/>
        <v>0</v>
      </c>
      <c r="J987" s="160">
        <f t="shared" si="201"/>
        <v>1392.6</v>
      </c>
      <c r="K987" s="37"/>
      <c r="L987" s="37"/>
      <c r="M987" s="37"/>
    </row>
    <row r="988" spans="2:13" ht="21" customHeight="1">
      <c r="B988" s="126" t="s">
        <v>260</v>
      </c>
      <c r="C988" s="28" t="s">
        <v>232</v>
      </c>
      <c r="D988" s="28" t="s">
        <v>221</v>
      </c>
      <c r="E988" s="28" t="s">
        <v>519</v>
      </c>
      <c r="F988" s="28" t="s">
        <v>297</v>
      </c>
      <c r="G988" s="28" t="s">
        <v>248</v>
      </c>
      <c r="H988" s="29">
        <f>'вед.прил13'!I1036</f>
        <v>1392.6</v>
      </c>
      <c r="I988" s="172">
        <f>'вед.прил13'!N1036</f>
        <v>0</v>
      </c>
      <c r="J988" s="172">
        <f>'вед.прил13'!O1036</f>
        <v>1392.6</v>
      </c>
      <c r="K988" s="37"/>
      <c r="L988" s="37"/>
      <c r="M988" s="37"/>
    </row>
    <row r="989" spans="2:13" ht="62.25" customHeight="1">
      <c r="B989" s="121" t="s">
        <v>548</v>
      </c>
      <c r="C989" s="26" t="s">
        <v>232</v>
      </c>
      <c r="D989" s="26" t="s">
        <v>221</v>
      </c>
      <c r="E989" s="26" t="s">
        <v>546</v>
      </c>
      <c r="F989" s="26"/>
      <c r="G989" s="26"/>
      <c r="H989" s="27">
        <f aca="true" t="shared" si="202" ref="H989:J993">H990</f>
        <v>13133.9</v>
      </c>
      <c r="I989" s="160">
        <f t="shared" si="202"/>
        <v>272.6</v>
      </c>
      <c r="J989" s="160">
        <f t="shared" si="202"/>
        <v>13406.5</v>
      </c>
      <c r="K989" s="37"/>
      <c r="L989" s="37"/>
      <c r="M989" s="37"/>
    </row>
    <row r="990" spans="2:13" ht="60" customHeight="1">
      <c r="B990" s="127" t="s">
        <v>549</v>
      </c>
      <c r="C990" s="26" t="s">
        <v>232</v>
      </c>
      <c r="D990" s="26" t="s">
        <v>221</v>
      </c>
      <c r="E990" s="26" t="s">
        <v>547</v>
      </c>
      <c r="F990" s="26"/>
      <c r="G990" s="26"/>
      <c r="H990" s="27">
        <f t="shared" si="202"/>
        <v>13133.9</v>
      </c>
      <c r="I990" s="160">
        <f t="shared" si="202"/>
        <v>272.6</v>
      </c>
      <c r="J990" s="160">
        <f t="shared" si="202"/>
        <v>13406.5</v>
      </c>
      <c r="K990" s="37"/>
      <c r="L990" s="37"/>
      <c r="M990" s="37"/>
    </row>
    <row r="991" spans="2:13" ht="21" customHeight="1">
      <c r="B991" s="127" t="s">
        <v>326</v>
      </c>
      <c r="C991" s="26" t="s">
        <v>232</v>
      </c>
      <c r="D991" s="26" t="s">
        <v>221</v>
      </c>
      <c r="E991" s="26" t="s">
        <v>550</v>
      </c>
      <c r="F991" s="26"/>
      <c r="G991" s="26"/>
      <c r="H991" s="27">
        <f t="shared" si="202"/>
        <v>13133.9</v>
      </c>
      <c r="I991" s="160">
        <f t="shared" si="202"/>
        <v>272.6</v>
      </c>
      <c r="J991" s="160">
        <f t="shared" si="202"/>
        <v>13406.5</v>
      </c>
      <c r="K991" s="37"/>
      <c r="L991" s="37"/>
      <c r="M991" s="37"/>
    </row>
    <row r="992" spans="2:13" ht="48.75" customHeight="1">
      <c r="B992" s="127" t="s">
        <v>273</v>
      </c>
      <c r="C992" s="26" t="s">
        <v>232</v>
      </c>
      <c r="D992" s="26" t="s">
        <v>221</v>
      </c>
      <c r="E992" s="26" t="s">
        <v>550</v>
      </c>
      <c r="F992" s="26" t="s">
        <v>272</v>
      </c>
      <c r="G992" s="26"/>
      <c r="H992" s="27">
        <f t="shared" si="202"/>
        <v>13133.9</v>
      </c>
      <c r="I992" s="160">
        <f t="shared" si="202"/>
        <v>272.6</v>
      </c>
      <c r="J992" s="160">
        <f t="shared" si="202"/>
        <v>13406.5</v>
      </c>
      <c r="K992" s="37"/>
      <c r="L992" s="37"/>
      <c r="M992" s="37"/>
    </row>
    <row r="993" spans="2:13" ht="21" customHeight="1">
      <c r="B993" s="121" t="s">
        <v>275</v>
      </c>
      <c r="C993" s="26" t="s">
        <v>232</v>
      </c>
      <c r="D993" s="26" t="s">
        <v>221</v>
      </c>
      <c r="E993" s="26" t="s">
        <v>550</v>
      </c>
      <c r="F993" s="26" t="s">
        <v>274</v>
      </c>
      <c r="G993" s="26"/>
      <c r="H993" s="27">
        <f t="shared" si="202"/>
        <v>13133.9</v>
      </c>
      <c r="I993" s="160">
        <f t="shared" si="202"/>
        <v>272.6</v>
      </c>
      <c r="J993" s="160">
        <f t="shared" si="202"/>
        <v>13406.5</v>
      </c>
      <c r="K993" s="37"/>
      <c r="L993" s="37"/>
      <c r="M993" s="37"/>
    </row>
    <row r="994" spans="2:13" ht="21" customHeight="1">
      <c r="B994" s="126" t="s">
        <v>260</v>
      </c>
      <c r="C994" s="28" t="s">
        <v>232</v>
      </c>
      <c r="D994" s="28" t="s">
        <v>221</v>
      </c>
      <c r="E994" s="28" t="s">
        <v>550</v>
      </c>
      <c r="F994" s="28" t="s">
        <v>274</v>
      </c>
      <c r="G994" s="28" t="s">
        <v>248</v>
      </c>
      <c r="H994" s="29">
        <f>'вед.прил13'!I1042</f>
        <v>13133.9</v>
      </c>
      <c r="I994" s="172">
        <f>'вед.прил13'!N1042</f>
        <v>272.6</v>
      </c>
      <c r="J994" s="172">
        <f>'вед.прил13'!O1042</f>
        <v>13406.5</v>
      </c>
      <c r="K994" s="37"/>
      <c r="L994" s="37"/>
      <c r="M994" s="37"/>
    </row>
    <row r="995" spans="2:13" ht="18">
      <c r="B995" s="121" t="s">
        <v>190</v>
      </c>
      <c r="C995" s="26" t="s">
        <v>232</v>
      </c>
      <c r="D995" s="26" t="s">
        <v>221</v>
      </c>
      <c r="E995" s="118" t="s">
        <v>400</v>
      </c>
      <c r="F995" s="28"/>
      <c r="G995" s="28"/>
      <c r="H995" s="27">
        <f>H996+H1000</f>
        <v>975</v>
      </c>
      <c r="I995" s="160">
        <f>I996+I1000</f>
        <v>0</v>
      </c>
      <c r="J995" s="160">
        <f>J996+J1000</f>
        <v>975</v>
      </c>
      <c r="K995" s="37"/>
      <c r="L995" s="37"/>
      <c r="M995" s="37"/>
    </row>
    <row r="996" spans="2:13" ht="75">
      <c r="B996" s="121" t="s">
        <v>452</v>
      </c>
      <c r="C996" s="26" t="s">
        <v>232</v>
      </c>
      <c r="D996" s="26" t="s">
        <v>221</v>
      </c>
      <c r="E996" s="26" t="s">
        <v>451</v>
      </c>
      <c r="F996" s="28"/>
      <c r="G996" s="28"/>
      <c r="H996" s="27">
        <f aca="true" t="shared" si="203" ref="H996:J998">H997</f>
        <v>750</v>
      </c>
      <c r="I996" s="160">
        <f t="shared" si="203"/>
        <v>0</v>
      </c>
      <c r="J996" s="160">
        <f t="shared" si="203"/>
        <v>750</v>
      </c>
      <c r="K996" s="37"/>
      <c r="L996" s="37"/>
      <c r="M996" s="37"/>
    </row>
    <row r="997" spans="2:13" ht="45">
      <c r="B997" s="127" t="s">
        <v>359</v>
      </c>
      <c r="C997" s="26" t="s">
        <v>232</v>
      </c>
      <c r="D997" s="26" t="s">
        <v>221</v>
      </c>
      <c r="E997" s="26" t="s">
        <v>451</v>
      </c>
      <c r="F997" s="26" t="s">
        <v>270</v>
      </c>
      <c r="G997" s="26"/>
      <c r="H997" s="27">
        <f t="shared" si="203"/>
        <v>750</v>
      </c>
      <c r="I997" s="160">
        <f t="shared" si="203"/>
        <v>0</v>
      </c>
      <c r="J997" s="160">
        <f t="shared" si="203"/>
        <v>750</v>
      </c>
      <c r="K997" s="37"/>
      <c r="L997" s="37"/>
      <c r="M997" s="37"/>
    </row>
    <row r="998" spans="2:13" ht="45">
      <c r="B998" s="127" t="s">
        <v>345</v>
      </c>
      <c r="C998" s="26" t="s">
        <v>232</v>
      </c>
      <c r="D998" s="26" t="s">
        <v>221</v>
      </c>
      <c r="E998" s="26" t="s">
        <v>451</v>
      </c>
      <c r="F998" s="26" t="s">
        <v>271</v>
      </c>
      <c r="G998" s="26"/>
      <c r="H998" s="27">
        <f t="shared" si="203"/>
        <v>750</v>
      </c>
      <c r="I998" s="160">
        <f t="shared" si="203"/>
        <v>0</v>
      </c>
      <c r="J998" s="160">
        <f t="shared" si="203"/>
        <v>750</v>
      </c>
      <c r="K998" s="37"/>
      <c r="L998" s="37"/>
      <c r="M998" s="37"/>
    </row>
    <row r="999" spans="2:13" ht="18">
      <c r="B999" s="126" t="s">
        <v>261</v>
      </c>
      <c r="C999" s="28" t="s">
        <v>232</v>
      </c>
      <c r="D999" s="28" t="s">
        <v>221</v>
      </c>
      <c r="E999" s="26" t="s">
        <v>451</v>
      </c>
      <c r="F999" s="28" t="s">
        <v>271</v>
      </c>
      <c r="G999" s="28" t="s">
        <v>249</v>
      </c>
      <c r="H999" s="29">
        <f>'вед.прил13'!I828</f>
        <v>750</v>
      </c>
      <c r="I999" s="164">
        <f>'вед.прил13'!N828</f>
        <v>0</v>
      </c>
      <c r="J999" s="164">
        <f>'вед.прил13'!O828</f>
        <v>750</v>
      </c>
      <c r="K999" s="37"/>
      <c r="L999" s="37"/>
      <c r="M999" s="37"/>
    </row>
    <row r="1000" spans="2:13" ht="60">
      <c r="B1000" s="121" t="s">
        <v>322</v>
      </c>
      <c r="C1000" s="26" t="s">
        <v>232</v>
      </c>
      <c r="D1000" s="26" t="s">
        <v>221</v>
      </c>
      <c r="E1000" s="26" t="s">
        <v>12</v>
      </c>
      <c r="F1000" s="28"/>
      <c r="G1000" s="28"/>
      <c r="H1000" s="27">
        <f>H1004+H1001</f>
        <v>225</v>
      </c>
      <c r="I1000" s="160">
        <f>I1004+I1001</f>
        <v>0</v>
      </c>
      <c r="J1000" s="160">
        <f>J1004+J1001</f>
        <v>225</v>
      </c>
      <c r="K1000" s="37"/>
      <c r="L1000" s="37"/>
      <c r="M1000" s="37"/>
    </row>
    <row r="1001" spans="2:13" ht="45">
      <c r="B1001" s="127" t="s">
        <v>359</v>
      </c>
      <c r="C1001" s="26" t="s">
        <v>232</v>
      </c>
      <c r="D1001" s="26" t="s">
        <v>221</v>
      </c>
      <c r="E1001" s="26" t="s">
        <v>12</v>
      </c>
      <c r="F1001" s="26" t="s">
        <v>270</v>
      </c>
      <c r="G1001" s="26"/>
      <c r="H1001" s="27">
        <f aca="true" t="shared" si="204" ref="H1001:J1002">H1002</f>
        <v>50</v>
      </c>
      <c r="I1001" s="160">
        <f t="shared" si="204"/>
        <v>0</v>
      </c>
      <c r="J1001" s="160">
        <f t="shared" si="204"/>
        <v>50</v>
      </c>
      <c r="K1001" s="37"/>
      <c r="L1001" s="37"/>
      <c r="M1001" s="37"/>
    </row>
    <row r="1002" spans="2:13" ht="45">
      <c r="B1002" s="127" t="s">
        <v>345</v>
      </c>
      <c r="C1002" s="26" t="s">
        <v>232</v>
      </c>
      <c r="D1002" s="26" t="s">
        <v>221</v>
      </c>
      <c r="E1002" s="26" t="s">
        <v>12</v>
      </c>
      <c r="F1002" s="26" t="s">
        <v>271</v>
      </c>
      <c r="G1002" s="26"/>
      <c r="H1002" s="27">
        <f t="shared" si="204"/>
        <v>50</v>
      </c>
      <c r="I1002" s="160">
        <f t="shared" si="204"/>
        <v>0</v>
      </c>
      <c r="J1002" s="160">
        <f t="shared" si="204"/>
        <v>50</v>
      </c>
      <c r="K1002" s="37"/>
      <c r="L1002" s="37"/>
      <c r="M1002" s="37"/>
    </row>
    <row r="1003" spans="2:13" ht="24" customHeight="1">
      <c r="B1003" s="126" t="s">
        <v>260</v>
      </c>
      <c r="C1003" s="28" t="s">
        <v>232</v>
      </c>
      <c r="D1003" s="28" t="s">
        <v>221</v>
      </c>
      <c r="E1003" s="28" t="s">
        <v>12</v>
      </c>
      <c r="F1003" s="28" t="s">
        <v>271</v>
      </c>
      <c r="G1003" s="28" t="s">
        <v>248</v>
      </c>
      <c r="H1003" s="29">
        <f>'вед.прил13'!I832</f>
        <v>50</v>
      </c>
      <c r="I1003" s="164">
        <f>'вед.прил13'!N832</f>
        <v>0</v>
      </c>
      <c r="J1003" s="164">
        <f>'вед.прил13'!O832</f>
        <v>50</v>
      </c>
      <c r="K1003" s="37"/>
      <c r="L1003" s="37"/>
      <c r="M1003" s="37"/>
    </row>
    <row r="1004" spans="2:13" ht="45">
      <c r="B1004" s="127" t="s">
        <v>273</v>
      </c>
      <c r="C1004" s="26" t="s">
        <v>232</v>
      </c>
      <c r="D1004" s="26" t="s">
        <v>221</v>
      </c>
      <c r="E1004" s="26" t="s">
        <v>12</v>
      </c>
      <c r="F1004" s="26" t="s">
        <v>272</v>
      </c>
      <c r="G1004" s="28"/>
      <c r="H1004" s="27">
        <f aca="true" t="shared" si="205" ref="H1004:J1005">H1005</f>
        <v>175</v>
      </c>
      <c r="I1004" s="160">
        <f t="shared" si="205"/>
        <v>0</v>
      </c>
      <c r="J1004" s="160">
        <f t="shared" si="205"/>
        <v>175</v>
      </c>
      <c r="K1004" s="37"/>
      <c r="L1004" s="37"/>
      <c r="M1004" s="37"/>
    </row>
    <row r="1005" spans="2:13" ht="18">
      <c r="B1005" s="121" t="s">
        <v>298</v>
      </c>
      <c r="C1005" s="26" t="s">
        <v>232</v>
      </c>
      <c r="D1005" s="26" t="s">
        <v>221</v>
      </c>
      <c r="E1005" s="26" t="s">
        <v>12</v>
      </c>
      <c r="F1005" s="26" t="s">
        <v>297</v>
      </c>
      <c r="G1005" s="28"/>
      <c r="H1005" s="27">
        <f t="shared" si="205"/>
        <v>175</v>
      </c>
      <c r="I1005" s="160">
        <f t="shared" si="205"/>
        <v>0</v>
      </c>
      <c r="J1005" s="160">
        <f t="shared" si="205"/>
        <v>175</v>
      </c>
      <c r="K1005" s="37"/>
      <c r="L1005" s="37"/>
      <c r="M1005" s="37"/>
    </row>
    <row r="1006" spans="2:13" ht="23.25" customHeight="1">
      <c r="B1006" s="126" t="s">
        <v>260</v>
      </c>
      <c r="C1006" s="28" t="s">
        <v>232</v>
      </c>
      <c r="D1006" s="28" t="s">
        <v>221</v>
      </c>
      <c r="E1006" s="28" t="s">
        <v>12</v>
      </c>
      <c r="F1006" s="28" t="s">
        <v>297</v>
      </c>
      <c r="G1006" s="28" t="s">
        <v>248</v>
      </c>
      <c r="H1006" s="29">
        <f>'вед.прил13'!I1047</f>
        <v>175</v>
      </c>
      <c r="I1006" s="172">
        <f>'вед.прил13'!N1047</f>
        <v>0</v>
      </c>
      <c r="J1006" s="172">
        <f>'вед.прил13'!O1047</f>
        <v>175</v>
      </c>
      <c r="K1006" s="37"/>
      <c r="L1006" s="37"/>
      <c r="M1006" s="37"/>
    </row>
    <row r="1007" spans="2:10" ht="28.5">
      <c r="B1007" s="65" t="s">
        <v>461</v>
      </c>
      <c r="C1007" s="47" t="s">
        <v>256</v>
      </c>
      <c r="D1007" s="47"/>
      <c r="E1007" s="92"/>
      <c r="F1007" s="47"/>
      <c r="G1007" s="47"/>
      <c r="H1007" s="101">
        <f>H1010</f>
        <v>3417.8</v>
      </c>
      <c r="I1007" s="171">
        <f>I1010</f>
        <v>-450</v>
      </c>
      <c r="J1007" s="171">
        <f>J1010</f>
        <v>2967.8</v>
      </c>
    </row>
    <row r="1008" spans="2:10" ht="17.25" customHeight="1">
      <c r="B1008" s="120" t="s">
        <v>260</v>
      </c>
      <c r="C1008" s="47" t="s">
        <v>256</v>
      </c>
      <c r="D1008" s="47"/>
      <c r="E1008" s="92"/>
      <c r="F1008" s="47"/>
      <c r="G1008" s="47" t="s">
        <v>248</v>
      </c>
      <c r="H1008" s="101">
        <f>H1015</f>
        <v>3417.8</v>
      </c>
      <c r="I1008" s="171">
        <f>I1015</f>
        <v>-450</v>
      </c>
      <c r="J1008" s="171">
        <f>J1015</f>
        <v>2967.8</v>
      </c>
    </row>
    <row r="1009" spans="2:10" ht="19.5" customHeight="1">
      <c r="B1009" s="120" t="s">
        <v>261</v>
      </c>
      <c r="C1009" s="47" t="s">
        <v>256</v>
      </c>
      <c r="D1009" s="47"/>
      <c r="E1009" s="92"/>
      <c r="F1009" s="47"/>
      <c r="G1009" s="47" t="s">
        <v>249</v>
      </c>
      <c r="H1009" s="101">
        <v>0</v>
      </c>
      <c r="I1009" s="171">
        <v>0</v>
      </c>
      <c r="J1009" s="171">
        <v>0</v>
      </c>
    </row>
    <row r="1010" spans="2:10" ht="28.5">
      <c r="B1010" s="65" t="s">
        <v>462</v>
      </c>
      <c r="C1010" s="47" t="s">
        <v>256</v>
      </c>
      <c r="D1010" s="47" t="s">
        <v>215</v>
      </c>
      <c r="E1010" s="92"/>
      <c r="F1010" s="47"/>
      <c r="G1010" s="47"/>
      <c r="H1010" s="101">
        <f aca="true" t="shared" si="206" ref="H1010:J1014">H1011</f>
        <v>3417.8</v>
      </c>
      <c r="I1010" s="171">
        <f t="shared" si="206"/>
        <v>-450</v>
      </c>
      <c r="J1010" s="171">
        <f t="shared" si="206"/>
        <v>2967.8</v>
      </c>
    </row>
    <row r="1011" spans="2:10" ht="19.5" customHeight="1">
      <c r="B1011" s="127" t="s">
        <v>190</v>
      </c>
      <c r="C1011" s="26" t="s">
        <v>256</v>
      </c>
      <c r="D1011" s="26" t="s">
        <v>215</v>
      </c>
      <c r="E1011" s="90" t="s">
        <v>400</v>
      </c>
      <c r="F1011" s="47"/>
      <c r="G1011" s="47"/>
      <c r="H1011" s="27">
        <f>H1012</f>
        <v>3417.8</v>
      </c>
      <c r="I1011" s="160">
        <f t="shared" si="206"/>
        <v>-450</v>
      </c>
      <c r="J1011" s="160">
        <f t="shared" si="206"/>
        <v>2967.8</v>
      </c>
    </row>
    <row r="1012" spans="2:10" ht="60">
      <c r="B1012" s="127" t="s">
        <v>186</v>
      </c>
      <c r="C1012" s="26" t="s">
        <v>256</v>
      </c>
      <c r="D1012" s="26" t="s">
        <v>215</v>
      </c>
      <c r="E1012" s="90" t="s">
        <v>38</v>
      </c>
      <c r="F1012" s="26"/>
      <c r="G1012" s="26"/>
      <c r="H1012" s="27">
        <f t="shared" si="206"/>
        <v>3417.8</v>
      </c>
      <c r="I1012" s="160">
        <f t="shared" si="206"/>
        <v>-450</v>
      </c>
      <c r="J1012" s="160">
        <f t="shared" si="206"/>
        <v>2967.8</v>
      </c>
    </row>
    <row r="1013" spans="2:10" ht="30">
      <c r="B1013" s="127" t="s">
        <v>324</v>
      </c>
      <c r="C1013" s="26" t="s">
        <v>256</v>
      </c>
      <c r="D1013" s="26" t="s">
        <v>215</v>
      </c>
      <c r="E1013" s="26" t="s">
        <v>38</v>
      </c>
      <c r="F1013" s="26" t="s">
        <v>308</v>
      </c>
      <c r="G1013" s="26"/>
      <c r="H1013" s="27">
        <f t="shared" si="206"/>
        <v>3417.8</v>
      </c>
      <c r="I1013" s="160">
        <f t="shared" si="206"/>
        <v>-450</v>
      </c>
      <c r="J1013" s="160">
        <f t="shared" si="206"/>
        <v>2967.8</v>
      </c>
    </row>
    <row r="1014" spans="2:10" ht="21.75" customHeight="1">
      <c r="B1014" s="127" t="s">
        <v>310</v>
      </c>
      <c r="C1014" s="26" t="s">
        <v>256</v>
      </c>
      <c r="D1014" s="26" t="s">
        <v>215</v>
      </c>
      <c r="E1014" s="26" t="s">
        <v>38</v>
      </c>
      <c r="F1014" s="26" t="s">
        <v>309</v>
      </c>
      <c r="G1014" s="26"/>
      <c r="H1014" s="27">
        <f t="shared" si="206"/>
        <v>3417.8</v>
      </c>
      <c r="I1014" s="160">
        <f t="shared" si="206"/>
        <v>-450</v>
      </c>
      <c r="J1014" s="160">
        <f t="shared" si="206"/>
        <v>2967.8</v>
      </c>
    </row>
    <row r="1015" spans="2:10" ht="23.25" customHeight="1">
      <c r="B1015" s="126" t="s">
        <v>260</v>
      </c>
      <c r="C1015" s="28" t="s">
        <v>256</v>
      </c>
      <c r="D1015" s="28" t="s">
        <v>215</v>
      </c>
      <c r="E1015" s="28" t="s">
        <v>38</v>
      </c>
      <c r="F1015" s="28" t="s">
        <v>309</v>
      </c>
      <c r="G1015" s="28" t="s">
        <v>248</v>
      </c>
      <c r="H1015" s="29">
        <f>'вед.прил13'!I1113</f>
        <v>3417.8</v>
      </c>
      <c r="I1015" s="172">
        <f>'вед.прил13'!N1113</f>
        <v>-450</v>
      </c>
      <c r="J1015" s="172">
        <f>'вед.прил13'!O1113</f>
        <v>2967.8</v>
      </c>
    </row>
    <row r="1016" spans="2:10" ht="15">
      <c r="B1016" s="120" t="s">
        <v>304</v>
      </c>
      <c r="C1016" s="62"/>
      <c r="D1016" s="62"/>
      <c r="E1016" s="62"/>
      <c r="F1016" s="62"/>
      <c r="G1016" s="62"/>
      <c r="H1016" s="61">
        <f aca="true" t="shared" si="207" ref="H1016:J1018">H5+H203+H301+H516+H774+H852+H948+H1007</f>
        <v>1052131.9000000001</v>
      </c>
      <c r="I1016" s="173">
        <f t="shared" si="207"/>
        <v>52562</v>
      </c>
      <c r="J1016" s="173">
        <f t="shared" si="207"/>
        <v>1104693.9000000001</v>
      </c>
    </row>
    <row r="1017" spans="2:10" ht="15">
      <c r="B1017" s="120" t="s">
        <v>260</v>
      </c>
      <c r="C1017" s="62"/>
      <c r="D1017" s="62"/>
      <c r="E1017" s="62"/>
      <c r="F1017" s="62"/>
      <c r="G1017" s="62" t="s">
        <v>248</v>
      </c>
      <c r="H1017" s="61">
        <f t="shared" si="207"/>
        <v>424452.6000000001</v>
      </c>
      <c r="I1017" s="173">
        <f t="shared" si="207"/>
        <v>21450.3</v>
      </c>
      <c r="J1017" s="173">
        <f t="shared" si="207"/>
        <v>445902.9</v>
      </c>
    </row>
    <row r="1018" spans="2:10" ht="15">
      <c r="B1018" s="120" t="s">
        <v>261</v>
      </c>
      <c r="C1018" s="62"/>
      <c r="D1018" s="62"/>
      <c r="E1018" s="62"/>
      <c r="F1018" s="62"/>
      <c r="G1018" s="62" t="s">
        <v>249</v>
      </c>
      <c r="H1018" s="61">
        <f t="shared" si="207"/>
        <v>627679.3</v>
      </c>
      <c r="I1018" s="173">
        <f t="shared" si="207"/>
        <v>31111.700000000004</v>
      </c>
      <c r="J1018" s="173">
        <f t="shared" si="207"/>
        <v>658791</v>
      </c>
    </row>
    <row r="1019" spans="2:8" ht="12.75">
      <c r="B1019" s="188"/>
      <c r="C1019" s="188"/>
      <c r="D1019" s="188"/>
      <c r="E1019" s="188"/>
      <c r="F1019" s="188"/>
      <c r="G1019" s="188"/>
      <c r="H1019" s="188"/>
    </row>
    <row r="1020" spans="2:8" ht="12.75">
      <c r="B1020" s="189"/>
      <c r="C1020" s="189"/>
      <c r="D1020" s="189"/>
      <c r="E1020" s="189"/>
      <c r="F1020" s="189"/>
      <c r="G1020" s="189"/>
      <c r="H1020" s="189"/>
    </row>
    <row r="1021" spans="2:8" ht="12.75">
      <c r="B1021" s="190"/>
      <c r="C1021" s="190"/>
      <c r="D1021" s="190"/>
      <c r="E1021" s="190"/>
      <c r="F1021" s="190"/>
      <c r="G1021" s="190"/>
      <c r="H1021" s="190"/>
    </row>
    <row r="1022" spans="2:8" ht="12.75">
      <c r="B1022" s="190"/>
      <c r="C1022" s="190"/>
      <c r="D1022" s="190"/>
      <c r="E1022" s="190"/>
      <c r="F1022" s="190"/>
      <c r="G1022" s="190"/>
      <c r="H1022" s="190"/>
    </row>
    <row r="1023" spans="2:8" ht="12.75">
      <c r="B1023" s="190"/>
      <c r="C1023" s="190"/>
      <c r="D1023" s="190"/>
      <c r="E1023" s="190"/>
      <c r="F1023" s="190"/>
      <c r="G1023" s="190"/>
      <c r="H1023" s="190"/>
    </row>
    <row r="1024" spans="2:8" ht="12.75">
      <c r="B1024" s="190"/>
      <c r="C1024" s="190"/>
      <c r="D1024" s="190"/>
      <c r="E1024" s="190"/>
      <c r="F1024" s="190"/>
      <c r="G1024" s="190"/>
      <c r="H1024" s="190"/>
    </row>
    <row r="1025" spans="2:8" ht="12.75">
      <c r="B1025" s="190"/>
      <c r="C1025" s="190"/>
      <c r="D1025" s="190"/>
      <c r="E1025" s="190"/>
      <c r="F1025" s="190"/>
      <c r="G1025" s="190"/>
      <c r="H1025" s="190"/>
    </row>
    <row r="1026" spans="2:8" ht="12.75">
      <c r="B1026" s="190"/>
      <c r="C1026" s="190"/>
      <c r="D1026" s="190"/>
      <c r="E1026" s="190"/>
      <c r="F1026" s="190"/>
      <c r="G1026" s="190"/>
      <c r="H1026" s="190"/>
    </row>
    <row r="1027" spans="2:8" ht="12.75">
      <c r="B1027" s="190"/>
      <c r="C1027" s="190"/>
      <c r="D1027" s="190"/>
      <c r="E1027" s="190"/>
      <c r="F1027" s="190"/>
      <c r="G1027" s="190"/>
      <c r="H1027" s="190"/>
    </row>
    <row r="1028" spans="2:8" ht="12.75">
      <c r="B1028" s="190"/>
      <c r="C1028" s="190"/>
      <c r="D1028" s="190"/>
      <c r="E1028" s="190"/>
      <c r="F1028" s="190"/>
      <c r="G1028" s="190"/>
      <c r="H1028" s="190"/>
    </row>
    <row r="1029" spans="2:8" ht="12.75">
      <c r="B1029" s="190"/>
      <c r="C1029" s="190"/>
      <c r="D1029" s="190"/>
      <c r="E1029" s="190"/>
      <c r="F1029" s="190"/>
      <c r="G1029" s="190"/>
      <c r="H1029" s="190"/>
    </row>
    <row r="1030" spans="2:8" ht="12.75">
      <c r="B1030" s="190"/>
      <c r="C1030" s="190"/>
      <c r="D1030" s="190"/>
      <c r="E1030" s="190"/>
      <c r="F1030" s="190"/>
      <c r="G1030" s="190"/>
      <c r="H1030" s="190"/>
    </row>
    <row r="1031" spans="2:8" ht="12.75">
      <c r="B1031" s="190"/>
      <c r="C1031" s="190"/>
      <c r="D1031" s="190"/>
      <c r="E1031" s="190"/>
      <c r="F1031" s="190"/>
      <c r="G1031" s="190"/>
      <c r="H1031" s="190"/>
    </row>
    <row r="1032" spans="2:8" ht="12.75">
      <c r="B1032" s="190"/>
      <c r="C1032" s="190"/>
      <c r="D1032" s="190"/>
      <c r="E1032" s="190"/>
      <c r="F1032" s="190"/>
      <c r="G1032" s="190"/>
      <c r="H1032" s="190"/>
    </row>
    <row r="1033" spans="2:8" ht="12.75">
      <c r="B1033" s="190"/>
      <c r="C1033" s="190"/>
      <c r="D1033" s="190"/>
      <c r="E1033" s="190"/>
      <c r="F1033" s="190"/>
      <c r="G1033" s="190"/>
      <c r="H1033" s="190"/>
    </row>
    <row r="1034" spans="2:8" ht="12.75">
      <c r="B1034" s="190"/>
      <c r="C1034" s="190"/>
      <c r="D1034" s="190"/>
      <c r="E1034" s="190"/>
      <c r="F1034" s="190"/>
      <c r="G1034" s="190"/>
      <c r="H1034" s="190"/>
    </row>
    <row r="1035" spans="2:8" ht="12.75">
      <c r="B1035" s="190"/>
      <c r="C1035" s="190"/>
      <c r="D1035" s="190"/>
      <c r="E1035" s="190"/>
      <c r="F1035" s="190"/>
      <c r="G1035" s="190"/>
      <c r="H1035" s="190"/>
    </row>
    <row r="1036" spans="2:8" ht="12.75">
      <c r="B1036" s="190"/>
      <c r="C1036" s="190"/>
      <c r="D1036" s="190"/>
      <c r="E1036" s="190"/>
      <c r="F1036" s="190"/>
      <c r="G1036" s="190"/>
      <c r="H1036" s="190"/>
    </row>
    <row r="1037" spans="2:8" ht="12.75">
      <c r="B1037" s="190"/>
      <c r="C1037" s="190"/>
      <c r="D1037" s="190"/>
      <c r="E1037" s="190"/>
      <c r="F1037" s="190"/>
      <c r="G1037" s="190"/>
      <c r="H1037" s="190"/>
    </row>
    <row r="1038" spans="2:8" ht="12.75">
      <c r="B1038" s="190"/>
      <c r="C1038" s="190"/>
      <c r="D1038" s="190"/>
      <c r="E1038" s="190"/>
      <c r="F1038" s="190"/>
      <c r="G1038" s="190"/>
      <c r="H1038" s="190"/>
    </row>
    <row r="1039" spans="2:8" ht="12.75">
      <c r="B1039" s="190"/>
      <c r="C1039" s="190"/>
      <c r="D1039" s="190"/>
      <c r="E1039" s="190"/>
      <c r="F1039" s="190"/>
      <c r="G1039" s="190"/>
      <c r="H1039" s="190"/>
    </row>
    <row r="1040" spans="2:8" ht="12.75">
      <c r="B1040" s="190"/>
      <c r="C1040" s="190"/>
      <c r="D1040" s="190"/>
      <c r="E1040" s="190"/>
      <c r="F1040" s="190"/>
      <c r="G1040" s="190"/>
      <c r="H1040" s="190"/>
    </row>
    <row r="1041" spans="2:8" ht="12.75">
      <c r="B1041" s="190"/>
      <c r="C1041" s="190"/>
      <c r="D1041" s="190"/>
      <c r="E1041" s="190"/>
      <c r="F1041" s="190"/>
      <c r="G1041" s="190"/>
      <c r="H1041" s="190"/>
    </row>
    <row r="1042" spans="2:8" ht="12.75">
      <c r="B1042" s="190"/>
      <c r="C1042" s="190"/>
      <c r="D1042" s="190"/>
      <c r="E1042" s="190"/>
      <c r="F1042" s="190"/>
      <c r="G1042" s="190"/>
      <c r="H1042" s="190"/>
    </row>
    <row r="1043" spans="2:8" ht="12.75">
      <c r="B1043" s="190"/>
      <c r="C1043" s="190"/>
      <c r="D1043" s="190"/>
      <c r="E1043" s="190"/>
      <c r="F1043" s="190"/>
      <c r="G1043" s="190"/>
      <c r="H1043" s="190"/>
    </row>
    <row r="1044" spans="3:8" ht="12.75">
      <c r="C1044" s="94"/>
      <c r="D1044" s="94"/>
      <c r="E1044" s="94"/>
      <c r="F1044" s="94"/>
      <c r="G1044" s="94"/>
      <c r="H1044" s="95"/>
    </row>
    <row r="1045" spans="3:8" ht="12.75">
      <c r="C1045" s="94"/>
      <c r="D1045" s="94"/>
      <c r="E1045" s="94"/>
      <c r="F1045" s="94"/>
      <c r="G1045" s="94"/>
      <c r="H1045" s="95"/>
    </row>
    <row r="1046" spans="3:8" ht="12.75">
      <c r="C1046" s="94"/>
      <c r="D1046" s="94"/>
      <c r="E1046" s="94"/>
      <c r="F1046" s="94"/>
      <c r="G1046" s="94"/>
      <c r="H1046" s="95"/>
    </row>
    <row r="1047" spans="3:8" ht="12.75">
      <c r="C1047" s="94"/>
      <c r="D1047" s="94"/>
      <c r="E1047" s="94"/>
      <c r="F1047" s="94"/>
      <c r="G1047" s="94"/>
      <c r="H1047" s="95"/>
    </row>
    <row r="1048" spans="3:8" ht="12.75">
      <c r="C1048" s="94"/>
      <c r="D1048" s="94"/>
      <c r="E1048" s="94"/>
      <c r="F1048" s="94"/>
      <c r="G1048" s="94"/>
      <c r="H1048" s="95"/>
    </row>
    <row r="1049" spans="3:8" ht="12.75">
      <c r="C1049" s="94"/>
      <c r="D1049" s="94"/>
      <c r="E1049" s="94"/>
      <c r="F1049" s="94"/>
      <c r="G1049" s="94"/>
      <c r="H1049" s="95"/>
    </row>
    <row r="1050" spans="3:8" ht="12.75">
      <c r="C1050" s="94"/>
      <c r="D1050" s="94"/>
      <c r="E1050" s="94"/>
      <c r="F1050" s="94"/>
      <c r="G1050" s="94"/>
      <c r="H1050" s="95"/>
    </row>
    <row r="1051" spans="3:8" ht="12.75">
      <c r="C1051" s="94"/>
      <c r="D1051" s="94"/>
      <c r="E1051" s="94"/>
      <c r="F1051" s="94"/>
      <c r="G1051" s="94"/>
      <c r="H1051" s="95"/>
    </row>
    <row r="1052" spans="3:8" ht="12.75">
      <c r="C1052" s="94"/>
      <c r="D1052" s="94"/>
      <c r="E1052" s="94"/>
      <c r="F1052" s="94"/>
      <c r="G1052" s="94"/>
      <c r="H1052" s="95"/>
    </row>
    <row r="1053" spans="3:8" ht="12.75">
      <c r="C1053" s="94"/>
      <c r="D1053" s="94"/>
      <c r="E1053" s="94"/>
      <c r="F1053" s="94"/>
      <c r="G1053" s="94"/>
      <c r="H1053" s="95"/>
    </row>
    <row r="1054" spans="3:8" ht="12.75">
      <c r="C1054" s="94"/>
      <c r="D1054" s="94"/>
      <c r="E1054" s="94"/>
      <c r="F1054" s="94"/>
      <c r="G1054" s="94"/>
      <c r="H1054" s="95"/>
    </row>
    <row r="1055" spans="3:8" ht="12.75">
      <c r="C1055" s="94"/>
      <c r="D1055" s="94"/>
      <c r="E1055" s="94"/>
      <c r="F1055" s="94"/>
      <c r="G1055" s="94"/>
      <c r="H1055" s="95"/>
    </row>
    <row r="1056" spans="3:8" ht="12.75">
      <c r="C1056" s="94"/>
      <c r="D1056" s="94"/>
      <c r="E1056" s="94"/>
      <c r="F1056" s="94"/>
      <c r="G1056" s="94"/>
      <c r="H1056" s="95"/>
    </row>
    <row r="1057" spans="3:8" ht="12.75">
      <c r="C1057" s="94"/>
      <c r="D1057" s="94"/>
      <c r="E1057" s="94"/>
      <c r="F1057" s="94"/>
      <c r="G1057" s="94"/>
      <c r="H1057" s="95"/>
    </row>
    <row r="1058" spans="3:8" ht="12.75">
      <c r="C1058" s="94"/>
      <c r="D1058" s="94"/>
      <c r="E1058" s="94"/>
      <c r="F1058" s="94"/>
      <c r="G1058" s="94"/>
      <c r="H1058" s="95"/>
    </row>
    <row r="1059" spans="3:8" ht="12.75">
      <c r="C1059" s="94"/>
      <c r="D1059" s="94"/>
      <c r="E1059" s="94"/>
      <c r="F1059" s="94"/>
      <c r="G1059" s="94"/>
      <c r="H1059" s="95"/>
    </row>
    <row r="1060" spans="3:8" ht="12.75">
      <c r="C1060" s="94"/>
      <c r="D1060" s="94"/>
      <c r="E1060" s="94"/>
      <c r="F1060" s="94"/>
      <c r="G1060" s="94"/>
      <c r="H1060" s="95"/>
    </row>
    <row r="1061" spans="3:8" ht="12.75">
      <c r="C1061" s="94"/>
      <c r="D1061" s="94"/>
      <c r="E1061" s="94"/>
      <c r="F1061" s="94"/>
      <c r="G1061" s="94"/>
      <c r="H1061" s="95"/>
    </row>
    <row r="1062" spans="3:8" ht="12.75">
      <c r="C1062" s="94"/>
      <c r="D1062" s="94"/>
      <c r="E1062" s="94"/>
      <c r="F1062" s="94"/>
      <c r="G1062" s="94"/>
      <c r="H1062" s="95"/>
    </row>
    <row r="1063" spans="3:8" ht="12.75">
      <c r="C1063" s="94"/>
      <c r="D1063" s="94"/>
      <c r="E1063" s="94"/>
      <c r="F1063" s="94"/>
      <c r="G1063" s="94"/>
      <c r="H1063" s="95"/>
    </row>
    <row r="1064" spans="3:8" ht="12.75">
      <c r="C1064" s="94"/>
      <c r="D1064" s="94"/>
      <c r="E1064" s="94"/>
      <c r="F1064" s="94"/>
      <c r="G1064" s="94"/>
      <c r="H1064" s="95"/>
    </row>
    <row r="1065" spans="3:8" ht="12.75">
      <c r="C1065" s="94"/>
      <c r="D1065" s="94"/>
      <c r="E1065" s="94"/>
      <c r="F1065" s="94"/>
      <c r="G1065" s="94"/>
      <c r="H1065" s="95"/>
    </row>
    <row r="1066" spans="3:8" ht="12.75">
      <c r="C1066" s="94"/>
      <c r="D1066" s="94"/>
      <c r="E1066" s="94"/>
      <c r="F1066" s="94"/>
      <c r="G1066" s="94"/>
      <c r="H1066" s="95"/>
    </row>
    <row r="1067" spans="3:8" ht="12.75">
      <c r="C1067" s="94"/>
      <c r="D1067" s="94"/>
      <c r="E1067" s="94"/>
      <c r="F1067" s="94"/>
      <c r="G1067" s="94"/>
      <c r="H1067" s="95"/>
    </row>
    <row r="1068" spans="3:8" ht="12.75">
      <c r="C1068" s="94"/>
      <c r="D1068" s="94"/>
      <c r="E1068" s="94"/>
      <c r="F1068" s="94"/>
      <c r="G1068" s="94"/>
      <c r="H1068" s="95"/>
    </row>
    <row r="1069" spans="3:8" ht="12.75">
      <c r="C1069" s="94"/>
      <c r="D1069" s="94"/>
      <c r="E1069" s="94"/>
      <c r="F1069" s="94"/>
      <c r="G1069" s="94"/>
      <c r="H1069" s="95"/>
    </row>
    <row r="1070" spans="3:8" ht="12.75">
      <c r="C1070" s="94"/>
      <c r="D1070" s="94"/>
      <c r="E1070" s="94"/>
      <c r="F1070" s="94"/>
      <c r="G1070" s="94"/>
      <c r="H1070" s="95"/>
    </row>
    <row r="1071" spans="3:8" ht="12.75">
      <c r="C1071" s="94"/>
      <c r="D1071" s="94"/>
      <c r="E1071" s="94"/>
      <c r="F1071" s="94"/>
      <c r="G1071" s="94"/>
      <c r="H1071" s="95"/>
    </row>
    <row r="1072" spans="3:8" ht="12.75">
      <c r="C1072" s="94"/>
      <c r="D1072" s="94"/>
      <c r="E1072" s="94"/>
      <c r="F1072" s="94"/>
      <c r="G1072" s="94"/>
      <c r="H1072" s="95"/>
    </row>
    <row r="1073" spans="3:8" ht="12.75">
      <c r="C1073" s="94"/>
      <c r="D1073" s="94"/>
      <c r="E1073" s="94"/>
      <c r="F1073" s="94"/>
      <c r="G1073" s="94"/>
      <c r="H1073" s="95"/>
    </row>
    <row r="1074" spans="3:8" ht="12.75">
      <c r="C1074" s="94"/>
      <c r="D1074" s="94"/>
      <c r="E1074" s="94"/>
      <c r="F1074" s="94"/>
      <c r="G1074" s="94"/>
      <c r="H1074" s="95"/>
    </row>
    <row r="1075" spans="3:8" ht="12.75">
      <c r="C1075" s="94"/>
      <c r="D1075" s="94"/>
      <c r="E1075" s="94"/>
      <c r="F1075" s="94"/>
      <c r="G1075" s="94"/>
      <c r="H1075" s="95"/>
    </row>
    <row r="1076" spans="3:8" ht="12.75">
      <c r="C1076" s="94"/>
      <c r="D1076" s="94"/>
      <c r="E1076" s="94"/>
      <c r="F1076" s="94"/>
      <c r="G1076" s="94"/>
      <c r="H1076" s="95"/>
    </row>
    <row r="1077" spans="3:8" ht="12.75">
      <c r="C1077" s="94"/>
      <c r="D1077" s="94"/>
      <c r="E1077" s="94"/>
      <c r="F1077" s="94"/>
      <c r="G1077" s="94"/>
      <c r="H1077" s="95"/>
    </row>
    <row r="1078" spans="3:8" ht="12.75">
      <c r="C1078" s="94"/>
      <c r="D1078" s="94"/>
      <c r="E1078" s="94"/>
      <c r="F1078" s="94"/>
      <c r="G1078" s="94"/>
      <c r="H1078" s="95"/>
    </row>
    <row r="1079" spans="3:8" ht="12.75">
      <c r="C1079" s="94"/>
      <c r="D1079" s="94"/>
      <c r="E1079" s="94"/>
      <c r="F1079" s="94"/>
      <c r="G1079" s="94"/>
      <c r="H1079" s="95"/>
    </row>
    <row r="1080" spans="3:8" ht="12.75">
      <c r="C1080" s="94"/>
      <c r="D1080" s="94"/>
      <c r="E1080" s="94"/>
      <c r="F1080" s="94"/>
      <c r="G1080" s="94"/>
      <c r="H1080" s="95"/>
    </row>
    <row r="1081" spans="3:8" ht="12.75">
      <c r="C1081" s="94"/>
      <c r="D1081" s="94"/>
      <c r="E1081" s="94"/>
      <c r="F1081" s="94"/>
      <c r="G1081" s="94"/>
      <c r="H1081" s="95"/>
    </row>
    <row r="1082" spans="3:8" ht="12.75">
      <c r="C1082" s="94"/>
      <c r="D1082" s="94"/>
      <c r="E1082" s="94"/>
      <c r="F1082" s="94"/>
      <c r="G1082" s="94"/>
      <c r="H1082" s="95"/>
    </row>
    <row r="1083" spans="3:8" ht="12.75">
      <c r="C1083" s="94"/>
      <c r="D1083" s="94"/>
      <c r="E1083" s="94"/>
      <c r="F1083" s="94"/>
      <c r="G1083" s="94"/>
      <c r="H1083" s="95"/>
    </row>
    <row r="1084" spans="3:8" ht="12.75">
      <c r="C1084" s="94"/>
      <c r="D1084" s="94"/>
      <c r="E1084" s="94"/>
      <c r="F1084" s="94"/>
      <c r="G1084" s="94"/>
      <c r="H1084" s="95"/>
    </row>
    <row r="1085" spans="3:8" ht="12.75">
      <c r="C1085" s="94"/>
      <c r="D1085" s="94"/>
      <c r="E1085" s="94"/>
      <c r="F1085" s="94"/>
      <c r="G1085" s="94"/>
      <c r="H1085" s="95"/>
    </row>
    <row r="1086" spans="3:8" ht="12.75">
      <c r="C1086" s="94"/>
      <c r="D1086" s="94"/>
      <c r="E1086" s="94"/>
      <c r="F1086" s="94"/>
      <c r="G1086" s="94"/>
      <c r="H1086" s="95"/>
    </row>
    <row r="1087" spans="3:8" ht="12.75">
      <c r="C1087" s="94"/>
      <c r="D1087" s="94"/>
      <c r="E1087" s="94"/>
      <c r="F1087" s="94"/>
      <c r="G1087" s="94"/>
      <c r="H1087" s="95"/>
    </row>
    <row r="1088" spans="3:8" ht="12.75">
      <c r="C1088" s="94"/>
      <c r="D1088" s="94"/>
      <c r="E1088" s="94"/>
      <c r="F1088" s="94"/>
      <c r="G1088" s="94"/>
      <c r="H1088" s="95"/>
    </row>
    <row r="1089" spans="3:8" ht="12.75">
      <c r="C1089" s="94"/>
      <c r="D1089" s="94"/>
      <c r="E1089" s="94"/>
      <c r="F1089" s="94"/>
      <c r="G1089" s="94"/>
      <c r="H1089" s="95"/>
    </row>
    <row r="1090" spans="3:8" ht="12.75">
      <c r="C1090" s="94"/>
      <c r="D1090" s="94"/>
      <c r="E1090" s="94"/>
      <c r="F1090" s="94"/>
      <c r="G1090" s="94"/>
      <c r="H1090" s="95"/>
    </row>
    <row r="1091" spans="3:8" ht="12.75">
      <c r="C1091" s="94"/>
      <c r="D1091" s="94"/>
      <c r="E1091" s="94"/>
      <c r="F1091" s="94"/>
      <c r="G1091" s="94"/>
      <c r="H1091" s="95"/>
    </row>
    <row r="1092" spans="3:8" ht="12.75">
      <c r="C1092" s="94"/>
      <c r="D1092" s="94"/>
      <c r="E1092" s="94"/>
      <c r="F1092" s="94"/>
      <c r="G1092" s="94"/>
      <c r="H1092" s="95"/>
    </row>
    <row r="1093" spans="3:8" ht="12.75">
      <c r="C1093" s="94"/>
      <c r="D1093" s="94"/>
      <c r="E1093" s="94"/>
      <c r="F1093" s="94"/>
      <c r="G1093" s="94"/>
      <c r="H1093" s="95"/>
    </row>
    <row r="1094" spans="3:8" ht="12.75">
      <c r="C1094" s="94"/>
      <c r="D1094" s="94"/>
      <c r="E1094" s="94"/>
      <c r="F1094" s="94"/>
      <c r="G1094" s="94"/>
      <c r="H1094" s="95"/>
    </row>
    <row r="1095" spans="3:8" ht="12.75">
      <c r="C1095" s="94"/>
      <c r="D1095" s="94"/>
      <c r="E1095" s="94"/>
      <c r="F1095" s="94"/>
      <c r="G1095" s="94"/>
      <c r="H1095" s="95"/>
    </row>
    <row r="1096" spans="3:8" ht="12.75">
      <c r="C1096" s="94"/>
      <c r="D1096" s="94"/>
      <c r="E1096" s="94"/>
      <c r="F1096" s="94"/>
      <c r="G1096" s="94"/>
      <c r="H1096" s="95"/>
    </row>
    <row r="1097" spans="3:8" ht="12.75">
      <c r="C1097" s="94"/>
      <c r="D1097" s="94"/>
      <c r="E1097" s="94"/>
      <c r="F1097" s="94"/>
      <c r="G1097" s="94"/>
      <c r="H1097" s="95"/>
    </row>
    <row r="1098" spans="3:8" ht="12.75">
      <c r="C1098" s="94"/>
      <c r="D1098" s="94"/>
      <c r="E1098" s="94"/>
      <c r="F1098" s="94"/>
      <c r="G1098" s="94"/>
      <c r="H1098" s="95"/>
    </row>
    <row r="1099" spans="3:8" ht="12.75">
      <c r="C1099" s="94"/>
      <c r="D1099" s="94"/>
      <c r="E1099" s="94"/>
      <c r="F1099" s="94"/>
      <c r="G1099" s="94"/>
      <c r="H1099" s="95"/>
    </row>
    <row r="1100" spans="3:8" ht="12.75">
      <c r="C1100" s="94"/>
      <c r="D1100" s="94"/>
      <c r="E1100" s="94"/>
      <c r="F1100" s="94"/>
      <c r="G1100" s="94"/>
      <c r="H1100" s="95"/>
    </row>
    <row r="1101" spans="3:8" ht="12.75">
      <c r="C1101" s="94"/>
      <c r="D1101" s="94"/>
      <c r="E1101" s="94"/>
      <c r="F1101" s="94"/>
      <c r="G1101" s="94"/>
      <c r="H1101" s="95"/>
    </row>
    <row r="1102" spans="3:8" ht="12.75">
      <c r="C1102" s="94"/>
      <c r="D1102" s="94"/>
      <c r="E1102" s="94"/>
      <c r="F1102" s="94"/>
      <c r="G1102" s="94"/>
      <c r="H1102" s="95"/>
    </row>
    <row r="1103" spans="3:8" ht="12.75">
      <c r="C1103" s="94"/>
      <c r="D1103" s="94"/>
      <c r="E1103" s="94"/>
      <c r="F1103" s="94"/>
      <c r="G1103" s="94"/>
      <c r="H1103" s="95"/>
    </row>
  </sheetData>
  <sheetProtection/>
  <mergeCells count="5">
    <mergeCell ref="B2:J2"/>
    <mergeCell ref="H1:J1"/>
    <mergeCell ref="B1019:H1020"/>
    <mergeCell ref="B1021:H1043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383"/>
  <sheetViews>
    <sheetView tabSelected="1" view="pageBreakPreview" zoomScale="112" zoomScaleSheetLayoutView="112" workbookViewId="0" topLeftCell="A1">
      <selection activeCell="I1" sqref="I1:O1"/>
    </sheetView>
  </sheetViews>
  <sheetFormatPr defaultColWidth="9.00390625" defaultRowHeight="12.75"/>
  <cols>
    <col min="1" max="1" width="39.875" style="74" customWidth="1"/>
    <col min="2" max="2" width="5.125" style="36" customWidth="1"/>
    <col min="3" max="3" width="4.75390625" style="36" customWidth="1"/>
    <col min="4" max="4" width="4.625" style="36" customWidth="1"/>
    <col min="5" max="5" width="14.75390625" style="36" customWidth="1"/>
    <col min="6" max="6" width="4.875" style="36" customWidth="1"/>
    <col min="7" max="7" width="3.875" style="36" customWidth="1"/>
    <col min="8" max="8" width="5.625" style="36" hidden="1" customWidth="1"/>
    <col min="9" max="9" width="9.875" style="75" customWidth="1"/>
    <col min="10" max="13" width="9.125" style="37" hidden="1" customWidth="1"/>
    <col min="14" max="14" width="9.75390625" style="37" customWidth="1"/>
    <col min="15" max="15" width="11.625" style="37" customWidth="1"/>
    <col min="16" max="21" width="9.125" style="37" hidden="1" customWidth="1"/>
    <col min="22" max="23" width="9.125" style="37" customWidth="1"/>
    <col min="24" max="24" width="0.12890625" style="37" customWidth="1"/>
    <col min="25" max="27" width="9.125" style="37" hidden="1" customWidth="1"/>
    <col min="28" max="16384" width="9.125" style="37" customWidth="1"/>
  </cols>
  <sheetData>
    <row r="1" spans="1:15" ht="159" customHeight="1">
      <c r="A1" s="34" t="s">
        <v>237</v>
      </c>
      <c r="B1" s="35"/>
      <c r="C1" s="35"/>
      <c r="E1" s="116"/>
      <c r="F1" s="116"/>
      <c r="G1" s="116"/>
      <c r="H1" s="116"/>
      <c r="I1" s="192" t="s">
        <v>583</v>
      </c>
      <c r="J1" s="192"/>
      <c r="K1" s="192"/>
      <c r="L1" s="192"/>
      <c r="M1" s="192"/>
      <c r="N1" s="192"/>
      <c r="O1" s="192"/>
    </row>
    <row r="2" spans="1:23" ht="18.75" customHeight="1">
      <c r="A2" s="198" t="s">
        <v>458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W2" s="115"/>
    </row>
    <row r="3" spans="1:19" s="41" customFormat="1" ht="15.75">
      <c r="A3" s="39"/>
      <c r="B3" s="40"/>
      <c r="C3" s="40"/>
      <c r="D3" s="40"/>
      <c r="E3" s="40"/>
      <c r="F3" s="40"/>
      <c r="G3" s="40"/>
      <c r="H3" s="40"/>
      <c r="O3" s="194" t="s">
        <v>228</v>
      </c>
      <c r="P3" s="194"/>
      <c r="Q3" s="194"/>
      <c r="R3" s="194"/>
      <c r="S3" s="194"/>
    </row>
    <row r="4" spans="1:15" s="46" customFormat="1" ht="26.25">
      <c r="A4" s="42" t="s">
        <v>200</v>
      </c>
      <c r="B4" s="43" t="s">
        <v>238</v>
      </c>
      <c r="C4" s="43" t="s">
        <v>313</v>
      </c>
      <c r="D4" s="43" t="s">
        <v>225</v>
      </c>
      <c r="E4" s="43" t="s">
        <v>314</v>
      </c>
      <c r="F4" s="43" t="s">
        <v>226</v>
      </c>
      <c r="G4" s="43" t="s">
        <v>246</v>
      </c>
      <c r="H4" s="43" t="s">
        <v>247</v>
      </c>
      <c r="I4" s="44" t="s">
        <v>522</v>
      </c>
      <c r="J4" s="45"/>
      <c r="K4" s="45"/>
      <c r="L4" s="45"/>
      <c r="M4" s="107"/>
      <c r="N4" s="114" t="s">
        <v>254</v>
      </c>
      <c r="O4" s="114" t="s">
        <v>523</v>
      </c>
    </row>
    <row r="5" spans="1:15" s="46" customFormat="1" ht="28.5">
      <c r="A5" s="60" t="s">
        <v>239</v>
      </c>
      <c r="B5" s="47" t="s">
        <v>240</v>
      </c>
      <c r="C5" s="47"/>
      <c r="D5" s="47"/>
      <c r="E5" s="47"/>
      <c r="F5" s="47"/>
      <c r="G5" s="47"/>
      <c r="H5" s="47"/>
      <c r="I5" s="101">
        <f>I8</f>
        <v>3459.5</v>
      </c>
      <c r="J5" s="195" t="s">
        <v>255</v>
      </c>
      <c r="K5" s="196" t="s">
        <v>254</v>
      </c>
      <c r="L5" s="195" t="s">
        <v>255</v>
      </c>
      <c r="M5" s="197" t="s">
        <v>254</v>
      </c>
      <c r="N5" s="171">
        <f>N8</f>
        <v>493.70000000000005</v>
      </c>
      <c r="O5" s="171">
        <f>O8</f>
        <v>3953.2</v>
      </c>
    </row>
    <row r="6" spans="1:15" s="46" customFormat="1" ht="15.75">
      <c r="A6" s="60" t="s">
        <v>260</v>
      </c>
      <c r="B6" s="47" t="s">
        <v>240</v>
      </c>
      <c r="C6" s="47"/>
      <c r="D6" s="47"/>
      <c r="E6" s="47"/>
      <c r="F6" s="47"/>
      <c r="G6" s="47" t="s">
        <v>248</v>
      </c>
      <c r="H6" s="47"/>
      <c r="I6" s="101">
        <f>I14+I17+I20+I24+I30+I34</f>
        <v>3459.5</v>
      </c>
      <c r="J6" s="195"/>
      <c r="K6" s="196"/>
      <c r="L6" s="195"/>
      <c r="M6" s="197"/>
      <c r="N6" s="171">
        <f>N14+N17+N20+N24+N30+N34</f>
        <v>493.70000000000005</v>
      </c>
      <c r="O6" s="171">
        <f>O14+O17+O20+O24+O30+O34</f>
        <v>3953.2</v>
      </c>
    </row>
    <row r="7" spans="1:15" s="46" customFormat="1" ht="15.75">
      <c r="A7" s="60" t="s">
        <v>261</v>
      </c>
      <c r="B7" s="47" t="s">
        <v>240</v>
      </c>
      <c r="C7" s="47"/>
      <c r="D7" s="47"/>
      <c r="E7" s="47"/>
      <c r="F7" s="47"/>
      <c r="G7" s="47" t="s">
        <v>249</v>
      </c>
      <c r="H7" s="47"/>
      <c r="I7" s="101">
        <v>0</v>
      </c>
      <c r="J7" s="195"/>
      <c r="K7" s="196"/>
      <c r="L7" s="195"/>
      <c r="M7" s="197"/>
      <c r="N7" s="171">
        <v>0</v>
      </c>
      <c r="O7" s="171">
        <v>0</v>
      </c>
    </row>
    <row r="8" spans="1:15" s="46" customFormat="1" ht="15.75">
      <c r="A8" s="60" t="s">
        <v>265</v>
      </c>
      <c r="B8" s="47" t="s">
        <v>240</v>
      </c>
      <c r="C8" s="47" t="s">
        <v>215</v>
      </c>
      <c r="D8" s="47"/>
      <c r="E8" s="47"/>
      <c r="F8" s="47"/>
      <c r="G8" s="47"/>
      <c r="H8" s="47"/>
      <c r="I8" s="101">
        <f>I9+I25</f>
        <v>3459.5</v>
      </c>
      <c r="J8" s="195"/>
      <c r="K8" s="196"/>
      <c r="L8" s="195"/>
      <c r="M8" s="197"/>
      <c r="N8" s="171">
        <f>N9+N25</f>
        <v>493.70000000000005</v>
      </c>
      <c r="O8" s="171">
        <f>O9+O25</f>
        <v>3953.2</v>
      </c>
    </row>
    <row r="9" spans="1:15" s="46" customFormat="1" ht="73.5" customHeight="1">
      <c r="A9" s="60" t="s">
        <v>358</v>
      </c>
      <c r="B9" s="47" t="s">
        <v>240</v>
      </c>
      <c r="C9" s="47" t="s">
        <v>215</v>
      </c>
      <c r="D9" s="47" t="s">
        <v>216</v>
      </c>
      <c r="E9" s="47"/>
      <c r="F9" s="47"/>
      <c r="G9" s="47"/>
      <c r="H9" s="47"/>
      <c r="I9" s="101">
        <f>I10</f>
        <v>3424.5</v>
      </c>
      <c r="J9" s="48" t="e">
        <f>J11+J21</f>
        <v>#REF!</v>
      </c>
      <c r="K9" s="48" t="e">
        <f>K11+K21</f>
        <v>#REF!</v>
      </c>
      <c r="L9" s="48" t="e">
        <f>L11+L21</f>
        <v>#REF!</v>
      </c>
      <c r="M9" s="108" t="e">
        <f>M11+M21</f>
        <v>#REF!</v>
      </c>
      <c r="N9" s="171">
        <f>N10</f>
        <v>513.7</v>
      </c>
      <c r="O9" s="171">
        <f>O10</f>
        <v>3938.2</v>
      </c>
    </row>
    <row r="10" spans="1:15" s="46" customFormat="1" ht="21" customHeight="1">
      <c r="A10" s="121" t="s">
        <v>190</v>
      </c>
      <c r="B10" s="26" t="s">
        <v>240</v>
      </c>
      <c r="C10" s="26" t="s">
        <v>215</v>
      </c>
      <c r="D10" s="26" t="s">
        <v>216</v>
      </c>
      <c r="E10" s="26" t="s">
        <v>400</v>
      </c>
      <c r="F10" s="26"/>
      <c r="G10" s="26"/>
      <c r="H10" s="26"/>
      <c r="I10" s="27">
        <f>I11+I21</f>
        <v>3424.5</v>
      </c>
      <c r="J10" s="27" t="e">
        <f>J9</f>
        <v>#REF!</v>
      </c>
      <c r="K10" s="27" t="e">
        <f>K9</f>
        <v>#REF!</v>
      </c>
      <c r="L10" s="27" t="e">
        <f>L9</f>
        <v>#REF!</v>
      </c>
      <c r="M10" s="109" t="e">
        <f>M9</f>
        <v>#REF!</v>
      </c>
      <c r="N10" s="160">
        <f>N11+N21</f>
        <v>513.7</v>
      </c>
      <c r="O10" s="160">
        <f>O11+O21</f>
        <v>3938.2</v>
      </c>
    </row>
    <row r="11" spans="1:15" s="46" customFormat="1" ht="33.75" customHeight="1">
      <c r="A11" s="128" t="s">
        <v>267</v>
      </c>
      <c r="B11" s="26" t="s">
        <v>240</v>
      </c>
      <c r="C11" s="26" t="s">
        <v>215</v>
      </c>
      <c r="D11" s="26" t="s">
        <v>216</v>
      </c>
      <c r="E11" s="26" t="s">
        <v>399</v>
      </c>
      <c r="F11" s="26"/>
      <c r="G11" s="26"/>
      <c r="H11" s="26"/>
      <c r="I11" s="27">
        <f aca="true" t="shared" si="0" ref="I11:O11">I12+I15+I18</f>
        <v>1870.7</v>
      </c>
      <c r="J11" s="27" t="e">
        <f t="shared" si="0"/>
        <v>#REF!</v>
      </c>
      <c r="K11" s="27" t="e">
        <f t="shared" si="0"/>
        <v>#REF!</v>
      </c>
      <c r="L11" s="27" t="e">
        <f t="shared" si="0"/>
        <v>#REF!</v>
      </c>
      <c r="M11" s="109" t="e">
        <f t="shared" si="0"/>
        <v>#REF!</v>
      </c>
      <c r="N11" s="160">
        <f t="shared" si="0"/>
        <v>134.7</v>
      </c>
      <c r="O11" s="160">
        <f t="shared" si="0"/>
        <v>2005.4</v>
      </c>
    </row>
    <row r="12" spans="1:15" s="49" customFormat="1" ht="90">
      <c r="A12" s="121" t="s">
        <v>344</v>
      </c>
      <c r="B12" s="26" t="s">
        <v>240</v>
      </c>
      <c r="C12" s="26" t="s">
        <v>215</v>
      </c>
      <c r="D12" s="26" t="s">
        <v>216</v>
      </c>
      <c r="E12" s="26" t="s">
        <v>399</v>
      </c>
      <c r="F12" s="26" t="s">
        <v>268</v>
      </c>
      <c r="G12" s="26"/>
      <c r="H12" s="26"/>
      <c r="I12" s="27">
        <f aca="true" t="shared" si="1" ref="I12:O12">I13</f>
        <v>1647.5</v>
      </c>
      <c r="J12" s="27" t="e">
        <f t="shared" si="1"/>
        <v>#REF!</v>
      </c>
      <c r="K12" s="27" t="e">
        <f t="shared" si="1"/>
        <v>#REF!</v>
      </c>
      <c r="L12" s="27" t="e">
        <f t="shared" si="1"/>
        <v>#REF!</v>
      </c>
      <c r="M12" s="109" t="e">
        <f t="shared" si="1"/>
        <v>#REF!</v>
      </c>
      <c r="N12" s="160">
        <f t="shared" si="1"/>
        <v>134.7</v>
      </c>
      <c r="O12" s="160">
        <f t="shared" si="1"/>
        <v>1782.2</v>
      </c>
    </row>
    <row r="13" spans="1:15" s="49" customFormat="1" ht="32.25" customHeight="1">
      <c r="A13" s="121" t="s">
        <v>343</v>
      </c>
      <c r="B13" s="26" t="s">
        <v>240</v>
      </c>
      <c r="C13" s="26" t="s">
        <v>215</v>
      </c>
      <c r="D13" s="26" t="s">
        <v>216</v>
      </c>
      <c r="E13" s="26" t="s">
        <v>399</v>
      </c>
      <c r="F13" s="26" t="s">
        <v>269</v>
      </c>
      <c r="G13" s="26"/>
      <c r="H13" s="26"/>
      <c r="I13" s="27">
        <f>I14</f>
        <v>1647.5</v>
      </c>
      <c r="J13" s="27" t="e">
        <f>#REF!+#REF!</f>
        <v>#REF!</v>
      </c>
      <c r="K13" s="27" t="e">
        <f>#REF!+#REF!</f>
        <v>#REF!</v>
      </c>
      <c r="L13" s="27" t="e">
        <f>#REF!+#REF!</f>
        <v>#REF!</v>
      </c>
      <c r="M13" s="109" t="e">
        <f>#REF!+#REF!</f>
        <v>#REF!</v>
      </c>
      <c r="N13" s="160">
        <f>N14</f>
        <v>134.7</v>
      </c>
      <c r="O13" s="160">
        <f>O14</f>
        <v>1782.2</v>
      </c>
    </row>
    <row r="14" spans="1:15" s="49" customFormat="1" ht="15">
      <c r="A14" s="126" t="s">
        <v>260</v>
      </c>
      <c r="B14" s="28" t="s">
        <v>240</v>
      </c>
      <c r="C14" s="28" t="s">
        <v>215</v>
      </c>
      <c r="D14" s="28" t="s">
        <v>216</v>
      </c>
      <c r="E14" s="28" t="s">
        <v>399</v>
      </c>
      <c r="F14" s="28" t="s">
        <v>269</v>
      </c>
      <c r="G14" s="28" t="s">
        <v>248</v>
      </c>
      <c r="H14" s="28"/>
      <c r="I14" s="29">
        <v>1647.5</v>
      </c>
      <c r="J14" s="29">
        <v>915</v>
      </c>
      <c r="K14" s="29">
        <v>915</v>
      </c>
      <c r="L14" s="29">
        <v>915</v>
      </c>
      <c r="M14" s="110">
        <v>915</v>
      </c>
      <c r="N14" s="172">
        <v>134.7</v>
      </c>
      <c r="O14" s="172">
        <f>I14+N14</f>
        <v>1782.2</v>
      </c>
    </row>
    <row r="15" spans="1:15" s="49" customFormat="1" ht="45">
      <c r="A15" s="127" t="s">
        <v>359</v>
      </c>
      <c r="B15" s="26" t="s">
        <v>240</v>
      </c>
      <c r="C15" s="26" t="s">
        <v>215</v>
      </c>
      <c r="D15" s="26" t="s">
        <v>216</v>
      </c>
      <c r="E15" s="26" t="s">
        <v>399</v>
      </c>
      <c r="F15" s="26" t="s">
        <v>270</v>
      </c>
      <c r="G15" s="26"/>
      <c r="H15" s="26"/>
      <c r="I15" s="27">
        <f aca="true" t="shared" si="2" ref="I15:O15">I16</f>
        <v>222.2</v>
      </c>
      <c r="J15" s="27" t="e">
        <f t="shared" si="2"/>
        <v>#REF!</v>
      </c>
      <c r="K15" s="27" t="e">
        <f t="shared" si="2"/>
        <v>#REF!</v>
      </c>
      <c r="L15" s="27" t="e">
        <f t="shared" si="2"/>
        <v>#REF!</v>
      </c>
      <c r="M15" s="109" t="e">
        <f t="shared" si="2"/>
        <v>#REF!</v>
      </c>
      <c r="N15" s="160">
        <f t="shared" si="2"/>
        <v>0</v>
      </c>
      <c r="O15" s="160">
        <f t="shared" si="2"/>
        <v>222.2</v>
      </c>
    </row>
    <row r="16" spans="1:15" s="49" customFormat="1" ht="45">
      <c r="A16" s="127" t="s">
        <v>345</v>
      </c>
      <c r="B16" s="26" t="s">
        <v>240</v>
      </c>
      <c r="C16" s="26" t="s">
        <v>215</v>
      </c>
      <c r="D16" s="26" t="s">
        <v>216</v>
      </c>
      <c r="E16" s="26" t="s">
        <v>399</v>
      </c>
      <c r="F16" s="26" t="s">
        <v>271</v>
      </c>
      <c r="G16" s="26"/>
      <c r="H16" s="26"/>
      <c r="I16" s="27">
        <f>I17</f>
        <v>222.2</v>
      </c>
      <c r="J16" s="27" t="e">
        <f>#REF!+#REF!</f>
        <v>#REF!</v>
      </c>
      <c r="K16" s="27" t="e">
        <f>#REF!+#REF!</f>
        <v>#REF!</v>
      </c>
      <c r="L16" s="27" t="e">
        <f>#REF!+#REF!</f>
        <v>#REF!</v>
      </c>
      <c r="M16" s="109" t="e">
        <f>#REF!+#REF!</f>
        <v>#REF!</v>
      </c>
      <c r="N16" s="160">
        <f>N17</f>
        <v>0</v>
      </c>
      <c r="O16" s="160">
        <f>O17</f>
        <v>222.2</v>
      </c>
    </row>
    <row r="17" spans="1:15" s="49" customFormat="1" ht="15">
      <c r="A17" s="126" t="s">
        <v>260</v>
      </c>
      <c r="B17" s="28" t="s">
        <v>240</v>
      </c>
      <c r="C17" s="28" t="s">
        <v>215</v>
      </c>
      <c r="D17" s="28" t="s">
        <v>216</v>
      </c>
      <c r="E17" s="28" t="s">
        <v>399</v>
      </c>
      <c r="F17" s="28" t="s">
        <v>271</v>
      </c>
      <c r="G17" s="28" t="s">
        <v>248</v>
      </c>
      <c r="H17" s="28"/>
      <c r="I17" s="29">
        <v>222.2</v>
      </c>
      <c r="J17" s="136"/>
      <c r="K17" s="136"/>
      <c r="L17" s="136"/>
      <c r="M17" s="136"/>
      <c r="N17" s="172">
        <v>0</v>
      </c>
      <c r="O17" s="172">
        <f>I17+N17</f>
        <v>222.2</v>
      </c>
    </row>
    <row r="18" spans="1:15" s="49" customFormat="1" ht="15">
      <c r="A18" s="127" t="s">
        <v>279</v>
      </c>
      <c r="B18" s="26" t="s">
        <v>240</v>
      </c>
      <c r="C18" s="26" t="s">
        <v>215</v>
      </c>
      <c r="D18" s="26" t="s">
        <v>216</v>
      </c>
      <c r="E18" s="26" t="s">
        <v>399</v>
      </c>
      <c r="F18" s="26" t="s">
        <v>278</v>
      </c>
      <c r="G18" s="26"/>
      <c r="H18" s="26"/>
      <c r="I18" s="27">
        <f>I19</f>
        <v>1</v>
      </c>
      <c r="J18" s="136"/>
      <c r="K18" s="136"/>
      <c r="L18" s="136"/>
      <c r="M18" s="136"/>
      <c r="N18" s="160">
        <f>N19</f>
        <v>0</v>
      </c>
      <c r="O18" s="160">
        <f>O19</f>
        <v>1</v>
      </c>
    </row>
    <row r="19" spans="1:15" s="49" customFormat="1" ht="15">
      <c r="A19" s="127" t="s">
        <v>281</v>
      </c>
      <c r="B19" s="26" t="s">
        <v>240</v>
      </c>
      <c r="C19" s="26" t="s">
        <v>215</v>
      </c>
      <c r="D19" s="26" t="s">
        <v>216</v>
      </c>
      <c r="E19" s="26" t="s">
        <v>399</v>
      </c>
      <c r="F19" s="26" t="s">
        <v>280</v>
      </c>
      <c r="G19" s="26"/>
      <c r="H19" s="26"/>
      <c r="I19" s="27">
        <f>I20</f>
        <v>1</v>
      </c>
      <c r="J19" s="136"/>
      <c r="K19" s="136"/>
      <c r="L19" s="136"/>
      <c r="M19" s="136"/>
      <c r="N19" s="160">
        <f>N20</f>
        <v>0</v>
      </c>
      <c r="O19" s="160">
        <f>O20</f>
        <v>1</v>
      </c>
    </row>
    <row r="20" spans="1:15" s="49" customFormat="1" ht="15">
      <c r="A20" s="126" t="s">
        <v>260</v>
      </c>
      <c r="B20" s="28" t="s">
        <v>240</v>
      </c>
      <c r="C20" s="28" t="s">
        <v>215</v>
      </c>
      <c r="D20" s="28" t="s">
        <v>216</v>
      </c>
      <c r="E20" s="28" t="s">
        <v>399</v>
      </c>
      <c r="F20" s="28" t="s">
        <v>280</v>
      </c>
      <c r="G20" s="28" t="s">
        <v>248</v>
      </c>
      <c r="H20" s="28"/>
      <c r="I20" s="29">
        <v>1</v>
      </c>
      <c r="J20" s="136"/>
      <c r="K20" s="136"/>
      <c r="L20" s="136"/>
      <c r="M20" s="136"/>
      <c r="N20" s="172">
        <v>0</v>
      </c>
      <c r="O20" s="172">
        <f>I20+N20</f>
        <v>1</v>
      </c>
    </row>
    <row r="21" spans="1:15" s="46" customFormat="1" ht="45.75" customHeight="1">
      <c r="A21" s="121" t="s">
        <v>199</v>
      </c>
      <c r="B21" s="26" t="s">
        <v>240</v>
      </c>
      <c r="C21" s="26" t="s">
        <v>215</v>
      </c>
      <c r="D21" s="26" t="s">
        <v>216</v>
      </c>
      <c r="E21" s="26" t="s">
        <v>11</v>
      </c>
      <c r="F21" s="26"/>
      <c r="G21" s="26"/>
      <c r="H21" s="26"/>
      <c r="I21" s="27">
        <f aca="true" t="shared" si="3" ref="I21:O22">I22</f>
        <v>1553.8</v>
      </c>
      <c r="J21" s="27" t="e">
        <f t="shared" si="3"/>
        <v>#REF!</v>
      </c>
      <c r="K21" s="27" t="e">
        <f t="shared" si="3"/>
        <v>#REF!</v>
      </c>
      <c r="L21" s="27" t="e">
        <f t="shared" si="3"/>
        <v>#REF!</v>
      </c>
      <c r="M21" s="109" t="e">
        <f t="shared" si="3"/>
        <v>#REF!</v>
      </c>
      <c r="N21" s="160">
        <f t="shared" si="3"/>
        <v>379</v>
      </c>
      <c r="O21" s="160">
        <f t="shared" si="3"/>
        <v>1932.8</v>
      </c>
    </row>
    <row r="22" spans="1:15" s="46" customFormat="1" ht="90">
      <c r="A22" s="121" t="s">
        <v>344</v>
      </c>
      <c r="B22" s="26" t="s">
        <v>240</v>
      </c>
      <c r="C22" s="26" t="s">
        <v>215</v>
      </c>
      <c r="D22" s="26" t="s">
        <v>216</v>
      </c>
      <c r="E22" s="26" t="s">
        <v>11</v>
      </c>
      <c r="F22" s="26" t="s">
        <v>268</v>
      </c>
      <c r="G22" s="26"/>
      <c r="H22" s="26"/>
      <c r="I22" s="27">
        <f t="shared" si="3"/>
        <v>1553.8</v>
      </c>
      <c r="J22" s="27" t="e">
        <f t="shared" si="3"/>
        <v>#REF!</v>
      </c>
      <c r="K22" s="27" t="e">
        <f t="shared" si="3"/>
        <v>#REF!</v>
      </c>
      <c r="L22" s="27" t="e">
        <f t="shared" si="3"/>
        <v>#REF!</v>
      </c>
      <c r="M22" s="109" t="e">
        <f t="shared" si="3"/>
        <v>#REF!</v>
      </c>
      <c r="N22" s="160">
        <f t="shared" si="3"/>
        <v>379</v>
      </c>
      <c r="O22" s="160">
        <f t="shared" si="3"/>
        <v>1932.8</v>
      </c>
    </row>
    <row r="23" spans="1:15" s="46" customFormat="1" ht="31.5" customHeight="1">
      <c r="A23" s="121" t="s">
        <v>343</v>
      </c>
      <c r="B23" s="26" t="s">
        <v>240</v>
      </c>
      <c r="C23" s="26" t="s">
        <v>215</v>
      </c>
      <c r="D23" s="26" t="s">
        <v>216</v>
      </c>
      <c r="E23" s="26" t="s">
        <v>11</v>
      </c>
      <c r="F23" s="26" t="s">
        <v>269</v>
      </c>
      <c r="G23" s="26"/>
      <c r="H23" s="26"/>
      <c r="I23" s="27">
        <f>I24</f>
        <v>1553.8</v>
      </c>
      <c r="J23" s="27" t="e">
        <f>#REF!</f>
        <v>#REF!</v>
      </c>
      <c r="K23" s="27" t="e">
        <f>#REF!</f>
        <v>#REF!</v>
      </c>
      <c r="L23" s="27" t="e">
        <f>#REF!</f>
        <v>#REF!</v>
      </c>
      <c r="M23" s="109" t="e">
        <f>#REF!</f>
        <v>#REF!</v>
      </c>
      <c r="N23" s="160">
        <f>N24</f>
        <v>379</v>
      </c>
      <c r="O23" s="160">
        <f>O24</f>
        <v>1932.8</v>
      </c>
    </row>
    <row r="24" spans="1:27" s="45" customFormat="1" ht="15.75">
      <c r="A24" s="126" t="s">
        <v>260</v>
      </c>
      <c r="B24" s="28" t="s">
        <v>240</v>
      </c>
      <c r="C24" s="28" t="s">
        <v>215</v>
      </c>
      <c r="D24" s="28" t="s">
        <v>216</v>
      </c>
      <c r="E24" s="28" t="s">
        <v>11</v>
      </c>
      <c r="F24" s="28" t="s">
        <v>269</v>
      </c>
      <c r="G24" s="28" t="s">
        <v>248</v>
      </c>
      <c r="H24" s="28"/>
      <c r="I24" s="29">
        <v>1553.8</v>
      </c>
      <c r="J24" s="137"/>
      <c r="K24" s="137"/>
      <c r="L24" s="137"/>
      <c r="M24" s="137"/>
      <c r="N24" s="172">
        <v>379</v>
      </c>
      <c r="O24" s="172">
        <f>I24+N24</f>
        <v>1932.8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8" customHeight="1">
      <c r="A25" s="65" t="s">
        <v>202</v>
      </c>
      <c r="B25" s="47" t="s">
        <v>240</v>
      </c>
      <c r="C25" s="47" t="s">
        <v>215</v>
      </c>
      <c r="D25" s="47" t="s">
        <v>256</v>
      </c>
      <c r="E25" s="47"/>
      <c r="F25" s="47"/>
      <c r="G25" s="47"/>
      <c r="H25" s="47"/>
      <c r="I25" s="101">
        <f aca="true" t="shared" si="4" ref="I25:O25">I26</f>
        <v>35</v>
      </c>
      <c r="J25" s="101" t="e">
        <f t="shared" si="4"/>
        <v>#REF!</v>
      </c>
      <c r="K25" s="101" t="e">
        <f t="shared" si="4"/>
        <v>#REF!</v>
      </c>
      <c r="L25" s="101" t="e">
        <f t="shared" si="4"/>
        <v>#REF!</v>
      </c>
      <c r="M25" s="111" t="e">
        <f t="shared" si="4"/>
        <v>#REF!</v>
      </c>
      <c r="N25" s="171">
        <f t="shared" si="4"/>
        <v>-20</v>
      </c>
      <c r="O25" s="171">
        <f t="shared" si="4"/>
        <v>15</v>
      </c>
    </row>
    <row r="26" spans="1:15" s="50" customFormat="1" ht="19.5" customHeight="1">
      <c r="A26" s="121" t="s">
        <v>190</v>
      </c>
      <c r="B26" s="26" t="s">
        <v>240</v>
      </c>
      <c r="C26" s="26" t="s">
        <v>215</v>
      </c>
      <c r="D26" s="26" t="s">
        <v>256</v>
      </c>
      <c r="E26" s="26" t="s">
        <v>400</v>
      </c>
      <c r="F26" s="26"/>
      <c r="G26" s="26"/>
      <c r="H26" s="26"/>
      <c r="I26" s="27">
        <f>I31+I27</f>
        <v>35</v>
      </c>
      <c r="J26" s="27" t="e">
        <f>J31</f>
        <v>#REF!</v>
      </c>
      <c r="K26" s="27" t="e">
        <f>K31</f>
        <v>#REF!</v>
      </c>
      <c r="L26" s="27" t="e">
        <f>L31</f>
        <v>#REF!</v>
      </c>
      <c r="M26" s="109" t="e">
        <f>M31</f>
        <v>#REF!</v>
      </c>
      <c r="N26" s="160">
        <f>N31+N27</f>
        <v>-20</v>
      </c>
      <c r="O26" s="160">
        <f>O31+O27</f>
        <v>15</v>
      </c>
    </row>
    <row r="27" spans="1:15" s="50" customFormat="1" ht="60">
      <c r="A27" s="121" t="s">
        <v>322</v>
      </c>
      <c r="B27" s="26" t="s">
        <v>240</v>
      </c>
      <c r="C27" s="26" t="s">
        <v>215</v>
      </c>
      <c r="D27" s="26" t="s">
        <v>256</v>
      </c>
      <c r="E27" s="26" t="s">
        <v>12</v>
      </c>
      <c r="F27" s="26"/>
      <c r="G27" s="26"/>
      <c r="H27" s="26"/>
      <c r="I27" s="27">
        <f>I28</f>
        <v>20</v>
      </c>
      <c r="J27" s="27"/>
      <c r="K27" s="27"/>
      <c r="L27" s="27"/>
      <c r="M27" s="109"/>
      <c r="N27" s="160">
        <f aca="true" t="shared" si="5" ref="N27:O29">N28</f>
        <v>-20</v>
      </c>
      <c r="O27" s="160">
        <f t="shared" si="5"/>
        <v>0</v>
      </c>
    </row>
    <row r="28" spans="1:15" s="50" customFormat="1" ht="45">
      <c r="A28" s="127" t="s">
        <v>359</v>
      </c>
      <c r="B28" s="26" t="s">
        <v>240</v>
      </c>
      <c r="C28" s="26" t="s">
        <v>215</v>
      </c>
      <c r="D28" s="26" t="s">
        <v>256</v>
      </c>
      <c r="E28" s="26" t="s">
        <v>12</v>
      </c>
      <c r="F28" s="26" t="s">
        <v>270</v>
      </c>
      <c r="G28" s="26"/>
      <c r="H28" s="26"/>
      <c r="I28" s="27">
        <f>I29</f>
        <v>20</v>
      </c>
      <c r="J28" s="27"/>
      <c r="K28" s="27"/>
      <c r="L28" s="27"/>
      <c r="M28" s="109"/>
      <c r="N28" s="160">
        <f t="shared" si="5"/>
        <v>-20</v>
      </c>
      <c r="O28" s="160">
        <f t="shared" si="5"/>
        <v>0</v>
      </c>
    </row>
    <row r="29" spans="1:15" s="50" customFormat="1" ht="45">
      <c r="A29" s="127" t="s">
        <v>345</v>
      </c>
      <c r="B29" s="26" t="s">
        <v>240</v>
      </c>
      <c r="C29" s="26" t="s">
        <v>215</v>
      </c>
      <c r="D29" s="26" t="s">
        <v>256</v>
      </c>
      <c r="E29" s="26" t="s">
        <v>12</v>
      </c>
      <c r="F29" s="26" t="s">
        <v>271</v>
      </c>
      <c r="G29" s="26"/>
      <c r="H29" s="26"/>
      <c r="I29" s="27">
        <f>I30</f>
        <v>20</v>
      </c>
      <c r="J29" s="27"/>
      <c r="K29" s="27"/>
      <c r="L29" s="27"/>
      <c r="M29" s="109"/>
      <c r="N29" s="160">
        <f t="shared" si="5"/>
        <v>-20</v>
      </c>
      <c r="O29" s="160">
        <f t="shared" si="5"/>
        <v>0</v>
      </c>
    </row>
    <row r="30" spans="1:15" s="50" customFormat="1" ht="15.75">
      <c r="A30" s="129" t="s">
        <v>260</v>
      </c>
      <c r="B30" s="28" t="s">
        <v>240</v>
      </c>
      <c r="C30" s="28" t="s">
        <v>215</v>
      </c>
      <c r="D30" s="28" t="s">
        <v>256</v>
      </c>
      <c r="E30" s="28" t="s">
        <v>12</v>
      </c>
      <c r="F30" s="28" t="s">
        <v>271</v>
      </c>
      <c r="G30" s="28" t="s">
        <v>248</v>
      </c>
      <c r="H30" s="28"/>
      <c r="I30" s="29">
        <v>20</v>
      </c>
      <c r="J30" s="27"/>
      <c r="K30" s="27"/>
      <c r="L30" s="27"/>
      <c r="M30" s="109"/>
      <c r="N30" s="172">
        <v>-20</v>
      </c>
      <c r="O30" s="172">
        <f>I30+N30</f>
        <v>0</v>
      </c>
    </row>
    <row r="31" spans="1:15" s="50" customFormat="1" ht="45">
      <c r="A31" s="127" t="s">
        <v>302</v>
      </c>
      <c r="B31" s="26" t="s">
        <v>240</v>
      </c>
      <c r="C31" s="26" t="s">
        <v>215</v>
      </c>
      <c r="D31" s="26" t="s">
        <v>256</v>
      </c>
      <c r="E31" s="26" t="s">
        <v>13</v>
      </c>
      <c r="F31" s="26"/>
      <c r="G31" s="26"/>
      <c r="H31" s="26"/>
      <c r="I31" s="27">
        <f>I32</f>
        <v>15</v>
      </c>
      <c r="J31" s="27" t="e">
        <f>J32+#REF!</f>
        <v>#REF!</v>
      </c>
      <c r="K31" s="27" t="e">
        <f>K32+#REF!</f>
        <v>#REF!</v>
      </c>
      <c r="L31" s="27" t="e">
        <f>L32+#REF!</f>
        <v>#REF!</v>
      </c>
      <c r="M31" s="109" t="e">
        <f>M32+#REF!</f>
        <v>#REF!</v>
      </c>
      <c r="N31" s="160">
        <f aca="true" t="shared" si="6" ref="N31:O33">N32</f>
        <v>0</v>
      </c>
      <c r="O31" s="160">
        <f t="shared" si="6"/>
        <v>15</v>
      </c>
    </row>
    <row r="32" spans="1:15" s="50" customFormat="1" ht="45">
      <c r="A32" s="127" t="s">
        <v>359</v>
      </c>
      <c r="B32" s="26" t="s">
        <v>240</v>
      </c>
      <c r="C32" s="26" t="s">
        <v>215</v>
      </c>
      <c r="D32" s="26" t="s">
        <v>256</v>
      </c>
      <c r="E32" s="26" t="s">
        <v>13</v>
      </c>
      <c r="F32" s="26" t="s">
        <v>270</v>
      </c>
      <c r="G32" s="26"/>
      <c r="H32" s="26"/>
      <c r="I32" s="27">
        <f>I33</f>
        <v>15</v>
      </c>
      <c r="J32" s="27">
        <f>J33</f>
        <v>0</v>
      </c>
      <c r="K32" s="27">
        <f>K33</f>
        <v>0</v>
      </c>
      <c r="L32" s="27">
        <f>L33</f>
        <v>0</v>
      </c>
      <c r="M32" s="109">
        <f>M33</f>
        <v>0</v>
      </c>
      <c r="N32" s="160">
        <f t="shared" si="6"/>
        <v>0</v>
      </c>
      <c r="O32" s="160">
        <f t="shared" si="6"/>
        <v>15</v>
      </c>
    </row>
    <row r="33" spans="1:15" s="50" customFormat="1" ht="45">
      <c r="A33" s="127" t="s">
        <v>345</v>
      </c>
      <c r="B33" s="26" t="s">
        <v>240</v>
      </c>
      <c r="C33" s="26" t="s">
        <v>215</v>
      </c>
      <c r="D33" s="26" t="s">
        <v>256</v>
      </c>
      <c r="E33" s="26" t="s">
        <v>13</v>
      </c>
      <c r="F33" s="26" t="s">
        <v>271</v>
      </c>
      <c r="G33" s="26"/>
      <c r="H33" s="26"/>
      <c r="I33" s="27">
        <f>I34</f>
        <v>15</v>
      </c>
      <c r="J33" s="137"/>
      <c r="K33" s="137"/>
      <c r="L33" s="137"/>
      <c r="M33" s="137"/>
      <c r="N33" s="160">
        <f t="shared" si="6"/>
        <v>0</v>
      </c>
      <c r="O33" s="160">
        <f t="shared" si="6"/>
        <v>15</v>
      </c>
    </row>
    <row r="34" spans="1:15" s="50" customFormat="1" ht="15.75">
      <c r="A34" s="126" t="s">
        <v>260</v>
      </c>
      <c r="B34" s="28" t="s">
        <v>240</v>
      </c>
      <c r="C34" s="28" t="s">
        <v>215</v>
      </c>
      <c r="D34" s="28" t="s">
        <v>256</v>
      </c>
      <c r="E34" s="28" t="s">
        <v>13</v>
      </c>
      <c r="F34" s="28" t="s">
        <v>271</v>
      </c>
      <c r="G34" s="28" t="s">
        <v>248</v>
      </c>
      <c r="H34" s="28"/>
      <c r="I34" s="29">
        <v>15</v>
      </c>
      <c r="J34" s="137"/>
      <c r="K34" s="137"/>
      <c r="L34" s="137"/>
      <c r="M34" s="137"/>
      <c r="N34" s="172">
        <v>0</v>
      </c>
      <c r="O34" s="172">
        <f>I34+N34</f>
        <v>15</v>
      </c>
    </row>
    <row r="35" spans="1:15" s="46" customFormat="1" ht="42.75">
      <c r="A35" s="60" t="s">
        <v>266</v>
      </c>
      <c r="B35" s="47" t="s">
        <v>241</v>
      </c>
      <c r="C35" s="47"/>
      <c r="D35" s="47"/>
      <c r="E35" s="47"/>
      <c r="F35" s="47"/>
      <c r="G35" s="47"/>
      <c r="H35" s="47"/>
      <c r="I35" s="101">
        <f aca="true" t="shared" si="7" ref="I35:O35">I38</f>
        <v>1498.3</v>
      </c>
      <c r="J35" s="101" t="e">
        <f t="shared" si="7"/>
        <v>#REF!</v>
      </c>
      <c r="K35" s="101" t="e">
        <f t="shared" si="7"/>
        <v>#REF!</v>
      </c>
      <c r="L35" s="101" t="e">
        <f t="shared" si="7"/>
        <v>#REF!</v>
      </c>
      <c r="M35" s="111" t="e">
        <f t="shared" si="7"/>
        <v>#REF!</v>
      </c>
      <c r="N35" s="171">
        <f t="shared" si="7"/>
        <v>0</v>
      </c>
      <c r="O35" s="171">
        <f t="shared" si="7"/>
        <v>1498.3</v>
      </c>
    </row>
    <row r="36" spans="1:15" s="46" customFormat="1" ht="15.75">
      <c r="A36" s="60" t="s">
        <v>260</v>
      </c>
      <c r="B36" s="47" t="s">
        <v>241</v>
      </c>
      <c r="C36" s="47"/>
      <c r="D36" s="47"/>
      <c r="E36" s="47"/>
      <c r="F36" s="47"/>
      <c r="G36" s="47" t="s">
        <v>248</v>
      </c>
      <c r="H36" s="47"/>
      <c r="I36" s="101">
        <f>I44+I47</f>
        <v>1498.3</v>
      </c>
      <c r="J36" s="101"/>
      <c r="K36" s="101"/>
      <c r="L36" s="101"/>
      <c r="M36" s="111"/>
      <c r="N36" s="171">
        <f>N44+N47</f>
        <v>0</v>
      </c>
      <c r="O36" s="171">
        <f>O44+O47</f>
        <v>1498.3</v>
      </c>
    </row>
    <row r="37" spans="1:15" s="46" customFormat="1" ht="15.75">
      <c r="A37" s="60" t="s">
        <v>261</v>
      </c>
      <c r="B37" s="47" t="s">
        <v>241</v>
      </c>
      <c r="C37" s="47"/>
      <c r="D37" s="47"/>
      <c r="E37" s="47"/>
      <c r="F37" s="47"/>
      <c r="G37" s="47" t="s">
        <v>249</v>
      </c>
      <c r="H37" s="47"/>
      <c r="I37" s="101">
        <v>0</v>
      </c>
      <c r="J37" s="101"/>
      <c r="K37" s="101"/>
      <c r="L37" s="101"/>
      <c r="M37" s="111"/>
      <c r="N37" s="171">
        <v>0</v>
      </c>
      <c r="O37" s="171">
        <v>0</v>
      </c>
    </row>
    <row r="38" spans="1:15" s="46" customFormat="1" ht="15.75">
      <c r="A38" s="60" t="s">
        <v>265</v>
      </c>
      <c r="B38" s="47" t="s">
        <v>241</v>
      </c>
      <c r="C38" s="47" t="s">
        <v>215</v>
      </c>
      <c r="D38" s="47"/>
      <c r="E38" s="47"/>
      <c r="F38" s="47"/>
      <c r="G38" s="47"/>
      <c r="H38" s="47"/>
      <c r="I38" s="101">
        <f aca="true" t="shared" si="8" ref="I38:O38">I39</f>
        <v>1498.3</v>
      </c>
      <c r="J38" s="101" t="e">
        <f t="shared" si="8"/>
        <v>#REF!</v>
      </c>
      <c r="K38" s="101" t="e">
        <f t="shared" si="8"/>
        <v>#REF!</v>
      </c>
      <c r="L38" s="101" t="e">
        <f t="shared" si="8"/>
        <v>#REF!</v>
      </c>
      <c r="M38" s="111" t="e">
        <f t="shared" si="8"/>
        <v>#REF!</v>
      </c>
      <c r="N38" s="171">
        <f t="shared" si="8"/>
        <v>0</v>
      </c>
      <c r="O38" s="171">
        <f t="shared" si="8"/>
        <v>1498.3</v>
      </c>
    </row>
    <row r="39" spans="1:15" s="46" customFormat="1" ht="60.75" customHeight="1">
      <c r="A39" s="60" t="s">
        <v>341</v>
      </c>
      <c r="B39" s="47" t="s">
        <v>241</v>
      </c>
      <c r="C39" s="47" t="s">
        <v>215</v>
      </c>
      <c r="D39" s="47" t="s">
        <v>223</v>
      </c>
      <c r="E39" s="47"/>
      <c r="F39" s="47"/>
      <c r="G39" s="47"/>
      <c r="H39" s="47"/>
      <c r="I39" s="101">
        <f>I40</f>
        <v>1498.3</v>
      </c>
      <c r="J39" s="101" t="e">
        <f>J41</f>
        <v>#REF!</v>
      </c>
      <c r="K39" s="101" t="e">
        <f>K41</f>
        <v>#REF!</v>
      </c>
      <c r="L39" s="101" t="e">
        <f>L41</f>
        <v>#REF!</v>
      </c>
      <c r="M39" s="111" t="e">
        <f>M41</f>
        <v>#REF!</v>
      </c>
      <c r="N39" s="171">
        <f>N40</f>
        <v>0</v>
      </c>
      <c r="O39" s="171">
        <f>O40</f>
        <v>1498.3</v>
      </c>
    </row>
    <row r="40" spans="1:15" s="46" customFormat="1" ht="18.75" customHeight="1">
      <c r="A40" s="121" t="s">
        <v>190</v>
      </c>
      <c r="B40" s="26" t="s">
        <v>241</v>
      </c>
      <c r="C40" s="26" t="s">
        <v>215</v>
      </c>
      <c r="D40" s="26" t="s">
        <v>223</v>
      </c>
      <c r="E40" s="26" t="s">
        <v>400</v>
      </c>
      <c r="F40" s="26"/>
      <c r="G40" s="26"/>
      <c r="H40" s="26"/>
      <c r="I40" s="27">
        <f>I41</f>
        <v>1498.3</v>
      </c>
      <c r="J40" s="27" t="e">
        <f>J39</f>
        <v>#REF!</v>
      </c>
      <c r="K40" s="27" t="e">
        <f>K39</f>
        <v>#REF!</v>
      </c>
      <c r="L40" s="27" t="e">
        <f>L39</f>
        <v>#REF!</v>
      </c>
      <c r="M40" s="109" t="e">
        <f>M39</f>
        <v>#REF!</v>
      </c>
      <c r="N40" s="160">
        <f>N41</f>
        <v>0</v>
      </c>
      <c r="O40" s="160">
        <f>O41</f>
        <v>1498.3</v>
      </c>
    </row>
    <row r="41" spans="1:15" s="51" customFormat="1" ht="33.75" customHeight="1">
      <c r="A41" s="128" t="s">
        <v>267</v>
      </c>
      <c r="B41" s="26" t="s">
        <v>241</v>
      </c>
      <c r="C41" s="26" t="s">
        <v>215</v>
      </c>
      <c r="D41" s="26" t="s">
        <v>223</v>
      </c>
      <c r="E41" s="26" t="s">
        <v>399</v>
      </c>
      <c r="F41" s="26"/>
      <c r="G41" s="26"/>
      <c r="H41" s="26"/>
      <c r="I41" s="27">
        <f aca="true" t="shared" si="9" ref="I41:O41">I42+I45</f>
        <v>1498.3</v>
      </c>
      <c r="J41" s="27" t="e">
        <f t="shared" si="9"/>
        <v>#REF!</v>
      </c>
      <c r="K41" s="27" t="e">
        <f t="shared" si="9"/>
        <v>#REF!</v>
      </c>
      <c r="L41" s="27" t="e">
        <f t="shared" si="9"/>
        <v>#REF!</v>
      </c>
      <c r="M41" s="109" t="e">
        <f t="shared" si="9"/>
        <v>#REF!</v>
      </c>
      <c r="N41" s="160">
        <f t="shared" si="9"/>
        <v>0</v>
      </c>
      <c r="O41" s="160">
        <f t="shared" si="9"/>
        <v>1498.3</v>
      </c>
    </row>
    <row r="42" spans="1:15" s="51" customFormat="1" ht="90">
      <c r="A42" s="121" t="s">
        <v>344</v>
      </c>
      <c r="B42" s="26" t="s">
        <v>241</v>
      </c>
      <c r="C42" s="26" t="s">
        <v>215</v>
      </c>
      <c r="D42" s="26" t="s">
        <v>223</v>
      </c>
      <c r="E42" s="26" t="s">
        <v>399</v>
      </c>
      <c r="F42" s="26" t="s">
        <v>268</v>
      </c>
      <c r="G42" s="26"/>
      <c r="H42" s="26"/>
      <c r="I42" s="27">
        <f aca="true" t="shared" si="10" ref="I42:O42">I43</f>
        <v>1483.3</v>
      </c>
      <c r="J42" s="27" t="e">
        <f t="shared" si="10"/>
        <v>#REF!</v>
      </c>
      <c r="K42" s="27" t="e">
        <f t="shared" si="10"/>
        <v>#REF!</v>
      </c>
      <c r="L42" s="27" t="e">
        <f t="shared" si="10"/>
        <v>#REF!</v>
      </c>
      <c r="M42" s="109" t="e">
        <f t="shared" si="10"/>
        <v>#REF!</v>
      </c>
      <c r="N42" s="160">
        <f t="shared" si="10"/>
        <v>0</v>
      </c>
      <c r="O42" s="160">
        <f t="shared" si="10"/>
        <v>1483.3</v>
      </c>
    </row>
    <row r="43" spans="1:15" s="51" customFormat="1" ht="32.25" customHeight="1">
      <c r="A43" s="121" t="s">
        <v>343</v>
      </c>
      <c r="B43" s="26" t="s">
        <v>241</v>
      </c>
      <c r="C43" s="26" t="s">
        <v>215</v>
      </c>
      <c r="D43" s="26" t="s">
        <v>223</v>
      </c>
      <c r="E43" s="26" t="s">
        <v>399</v>
      </c>
      <c r="F43" s="26" t="s">
        <v>269</v>
      </c>
      <c r="G43" s="26"/>
      <c r="H43" s="26"/>
      <c r="I43" s="27">
        <f>I44</f>
        <v>1483.3</v>
      </c>
      <c r="J43" s="27" t="e">
        <f>#REF!+#REF!</f>
        <v>#REF!</v>
      </c>
      <c r="K43" s="27" t="e">
        <f>#REF!+#REF!</f>
        <v>#REF!</v>
      </c>
      <c r="L43" s="27" t="e">
        <f>#REF!+#REF!</f>
        <v>#REF!</v>
      </c>
      <c r="M43" s="109" t="e">
        <f>#REF!+#REF!</f>
        <v>#REF!</v>
      </c>
      <c r="N43" s="160">
        <f>N44</f>
        <v>0</v>
      </c>
      <c r="O43" s="160">
        <f>O44</f>
        <v>1483.3</v>
      </c>
    </row>
    <row r="44" spans="1:15" s="51" customFormat="1" ht="15.75">
      <c r="A44" s="126" t="s">
        <v>260</v>
      </c>
      <c r="B44" s="28" t="s">
        <v>241</v>
      </c>
      <c r="C44" s="28" t="s">
        <v>215</v>
      </c>
      <c r="D44" s="28" t="s">
        <v>223</v>
      </c>
      <c r="E44" s="28" t="s">
        <v>399</v>
      </c>
      <c r="F44" s="28" t="s">
        <v>269</v>
      </c>
      <c r="G44" s="28" t="s">
        <v>248</v>
      </c>
      <c r="H44" s="28"/>
      <c r="I44" s="29">
        <v>1483.3</v>
      </c>
      <c r="J44" s="138"/>
      <c r="K44" s="138"/>
      <c r="L44" s="138"/>
      <c r="M44" s="138"/>
      <c r="N44" s="172">
        <v>0</v>
      </c>
      <c r="O44" s="172">
        <f>I44+N44</f>
        <v>1483.3</v>
      </c>
    </row>
    <row r="45" spans="1:15" s="51" customFormat="1" ht="45">
      <c r="A45" s="127" t="s">
        <v>359</v>
      </c>
      <c r="B45" s="26" t="s">
        <v>241</v>
      </c>
      <c r="C45" s="26" t="s">
        <v>215</v>
      </c>
      <c r="D45" s="26" t="s">
        <v>223</v>
      </c>
      <c r="E45" s="26" t="s">
        <v>399</v>
      </c>
      <c r="F45" s="26" t="s">
        <v>270</v>
      </c>
      <c r="G45" s="26"/>
      <c r="H45" s="26"/>
      <c r="I45" s="27">
        <f>I46</f>
        <v>15</v>
      </c>
      <c r="J45" s="139"/>
      <c r="K45" s="139"/>
      <c r="L45" s="139"/>
      <c r="M45" s="139"/>
      <c r="N45" s="160">
        <f>N46</f>
        <v>0</v>
      </c>
      <c r="O45" s="160">
        <f>O46</f>
        <v>15</v>
      </c>
    </row>
    <row r="46" spans="1:15" s="51" customFormat="1" ht="45">
      <c r="A46" s="127" t="s">
        <v>345</v>
      </c>
      <c r="B46" s="26" t="s">
        <v>241</v>
      </c>
      <c r="C46" s="26" t="s">
        <v>215</v>
      </c>
      <c r="D46" s="26" t="s">
        <v>223</v>
      </c>
      <c r="E46" s="26" t="s">
        <v>399</v>
      </c>
      <c r="F46" s="26" t="s">
        <v>271</v>
      </c>
      <c r="G46" s="26"/>
      <c r="H46" s="26"/>
      <c r="I46" s="27">
        <f>I47</f>
        <v>15</v>
      </c>
      <c r="J46" s="139"/>
      <c r="K46" s="139"/>
      <c r="L46" s="139"/>
      <c r="M46" s="139"/>
      <c r="N46" s="160">
        <f>N47</f>
        <v>0</v>
      </c>
      <c r="O46" s="160">
        <f>O47</f>
        <v>15</v>
      </c>
    </row>
    <row r="47" spans="1:15" s="41" customFormat="1" ht="15">
      <c r="A47" s="126" t="s">
        <v>260</v>
      </c>
      <c r="B47" s="28" t="s">
        <v>241</v>
      </c>
      <c r="C47" s="28" t="s">
        <v>215</v>
      </c>
      <c r="D47" s="28" t="s">
        <v>223</v>
      </c>
      <c r="E47" s="28" t="s">
        <v>399</v>
      </c>
      <c r="F47" s="28" t="s">
        <v>271</v>
      </c>
      <c r="G47" s="28" t="s">
        <v>248</v>
      </c>
      <c r="H47" s="28"/>
      <c r="I47" s="29">
        <v>15</v>
      </c>
      <c r="J47" s="140"/>
      <c r="K47" s="140"/>
      <c r="L47" s="140"/>
      <c r="M47" s="140"/>
      <c r="N47" s="172">
        <v>0</v>
      </c>
      <c r="O47" s="172">
        <f>I47+N47</f>
        <v>15</v>
      </c>
    </row>
    <row r="48" spans="1:15" s="41" customFormat="1" ht="43.5" customHeight="1">
      <c r="A48" s="60" t="s">
        <v>250</v>
      </c>
      <c r="B48" s="47" t="s">
        <v>242</v>
      </c>
      <c r="C48" s="47"/>
      <c r="D48" s="47"/>
      <c r="E48" s="47"/>
      <c r="F48" s="26"/>
      <c r="G48" s="26"/>
      <c r="H48" s="26"/>
      <c r="I48" s="101">
        <f>I51+I72+I263</f>
        <v>583379.4</v>
      </c>
      <c r="J48" s="101" t="e">
        <f>J65+#REF!+#REF!</f>
        <v>#REF!</v>
      </c>
      <c r="K48" s="101" t="e">
        <f>K65+#REF!+#REF!</f>
        <v>#REF!</v>
      </c>
      <c r="L48" s="101" t="e">
        <f>L65+#REF!+#REF!</f>
        <v>#REF!</v>
      </c>
      <c r="M48" s="111" t="e">
        <f>M65+#REF!+#REF!</f>
        <v>#REF!</v>
      </c>
      <c r="N48" s="171">
        <f>N51+N72+N263</f>
        <v>31649.800000000003</v>
      </c>
      <c r="O48" s="171">
        <f>O51+O72+O263</f>
        <v>615029.2</v>
      </c>
    </row>
    <row r="49" spans="1:15" s="41" customFormat="1" ht="15">
      <c r="A49" s="60" t="s">
        <v>260</v>
      </c>
      <c r="B49" s="47" t="s">
        <v>242</v>
      </c>
      <c r="C49" s="47"/>
      <c r="D49" s="47"/>
      <c r="E49" s="47"/>
      <c r="F49" s="26"/>
      <c r="G49" s="47" t="s">
        <v>248</v>
      </c>
      <c r="H49" s="26"/>
      <c r="I49" s="101">
        <f>I59+I71+I84+I116+I121+I130+I135+I153+I170+I199+I207+I210+I219+I224+I227+I233+I242+I245+I248+I252+I255+I258+I273+I66+I144+I90+I95+I183+I104+I159+I140+I164+I213+I262</f>
        <v>201043.90000000005</v>
      </c>
      <c r="J49" s="101" t="e">
        <f aca="true" t="shared" si="11" ref="J49:O49">J59+J71+J84+J116+J121+J130+J135+J153+J170+J199+J207+J210+J219+J224+J227+J233+J242+J245+J248+J252+J255+J258+J273+J66+J144+J90+J95+J183+J104+J159+J140+J164+J213+J262</f>
        <v>#REF!</v>
      </c>
      <c r="K49" s="101" t="e">
        <f t="shared" si="11"/>
        <v>#REF!</v>
      </c>
      <c r="L49" s="101" t="e">
        <f t="shared" si="11"/>
        <v>#REF!</v>
      </c>
      <c r="M49" s="101" t="e">
        <f t="shared" si="11"/>
        <v>#REF!</v>
      </c>
      <c r="N49" s="171">
        <f t="shared" si="11"/>
        <v>3182.199999999999</v>
      </c>
      <c r="O49" s="171">
        <f t="shared" si="11"/>
        <v>204226.10000000003</v>
      </c>
    </row>
    <row r="50" spans="1:15" s="41" customFormat="1" ht="15">
      <c r="A50" s="60" t="s">
        <v>261</v>
      </c>
      <c r="B50" s="47" t="s">
        <v>242</v>
      </c>
      <c r="C50" s="47"/>
      <c r="D50" s="47"/>
      <c r="E50" s="47"/>
      <c r="F50" s="26"/>
      <c r="G50" s="47" t="s">
        <v>249</v>
      </c>
      <c r="H50" s="26"/>
      <c r="I50" s="101">
        <f>I80+I112+I126+I269+I175+I187+I147+I191+I100+I179+I238</f>
        <v>382335.5</v>
      </c>
      <c r="J50" s="101" t="e">
        <f aca="true" t="shared" si="12" ref="J50:O50">J80+J112+J126+J269+J175+J187+J147+J191+J100+J179+J238</f>
        <v>#REF!</v>
      </c>
      <c r="K50" s="101" t="e">
        <f t="shared" si="12"/>
        <v>#REF!</v>
      </c>
      <c r="L50" s="101" t="e">
        <f t="shared" si="12"/>
        <v>#REF!</v>
      </c>
      <c r="M50" s="101" t="e">
        <f t="shared" si="12"/>
        <v>#REF!</v>
      </c>
      <c r="N50" s="171">
        <f t="shared" si="12"/>
        <v>28467.600000000002</v>
      </c>
      <c r="O50" s="171">
        <f t="shared" si="12"/>
        <v>410803.10000000003</v>
      </c>
    </row>
    <row r="51" spans="1:15" s="41" customFormat="1" ht="15">
      <c r="A51" s="65" t="s">
        <v>203</v>
      </c>
      <c r="B51" s="47" t="s">
        <v>242</v>
      </c>
      <c r="C51" s="47" t="s">
        <v>218</v>
      </c>
      <c r="D51" s="47"/>
      <c r="E51" s="47"/>
      <c r="F51" s="47"/>
      <c r="G51" s="47"/>
      <c r="H51" s="26"/>
      <c r="I51" s="101">
        <f>I60+I52</f>
        <v>190</v>
      </c>
      <c r="J51" s="101"/>
      <c r="K51" s="101"/>
      <c r="L51" s="101"/>
      <c r="M51" s="111"/>
      <c r="N51" s="171">
        <f>N60+N52</f>
        <v>0</v>
      </c>
      <c r="O51" s="171">
        <f>O60+O52</f>
        <v>190</v>
      </c>
    </row>
    <row r="52" spans="1:15" s="41" customFormat="1" ht="15">
      <c r="A52" s="65" t="s">
        <v>262</v>
      </c>
      <c r="B52" s="47" t="s">
        <v>242</v>
      </c>
      <c r="C52" s="47" t="s">
        <v>218</v>
      </c>
      <c r="D52" s="47" t="s">
        <v>215</v>
      </c>
      <c r="E52" s="47"/>
      <c r="F52" s="47"/>
      <c r="G52" s="47"/>
      <c r="H52" s="26"/>
      <c r="I52" s="101">
        <f aca="true" t="shared" si="13" ref="I52:I58">I53</f>
        <v>150</v>
      </c>
      <c r="J52" s="101"/>
      <c r="K52" s="101"/>
      <c r="L52" s="101"/>
      <c r="M52" s="111"/>
      <c r="N52" s="171">
        <f aca="true" t="shared" si="14" ref="N52:O58">N53</f>
        <v>0</v>
      </c>
      <c r="O52" s="171">
        <f t="shared" si="14"/>
        <v>150</v>
      </c>
    </row>
    <row r="53" spans="1:15" s="41" customFormat="1" ht="45">
      <c r="A53" s="127" t="s">
        <v>338</v>
      </c>
      <c r="B53" s="26" t="s">
        <v>242</v>
      </c>
      <c r="C53" s="26" t="s">
        <v>218</v>
      </c>
      <c r="D53" s="26" t="s">
        <v>215</v>
      </c>
      <c r="E53" s="26" t="s">
        <v>62</v>
      </c>
      <c r="F53" s="26"/>
      <c r="G53" s="26"/>
      <c r="H53" s="26"/>
      <c r="I53" s="27">
        <f t="shared" si="13"/>
        <v>150</v>
      </c>
      <c r="J53" s="101"/>
      <c r="K53" s="101"/>
      <c r="L53" s="101"/>
      <c r="M53" s="111"/>
      <c r="N53" s="160">
        <f t="shared" si="14"/>
        <v>0</v>
      </c>
      <c r="O53" s="160">
        <f t="shared" si="14"/>
        <v>150</v>
      </c>
    </row>
    <row r="54" spans="1:15" s="41" customFormat="1" ht="33" customHeight="1">
      <c r="A54" s="127" t="s">
        <v>353</v>
      </c>
      <c r="B54" s="26" t="s">
        <v>242</v>
      </c>
      <c r="C54" s="26" t="s">
        <v>218</v>
      </c>
      <c r="D54" s="26" t="s">
        <v>215</v>
      </c>
      <c r="E54" s="26" t="s">
        <v>63</v>
      </c>
      <c r="F54" s="26"/>
      <c r="G54" s="26"/>
      <c r="H54" s="26"/>
      <c r="I54" s="27">
        <f t="shared" si="13"/>
        <v>150</v>
      </c>
      <c r="J54" s="101"/>
      <c r="K54" s="101"/>
      <c r="L54" s="101"/>
      <c r="M54" s="111"/>
      <c r="N54" s="160">
        <f t="shared" si="14"/>
        <v>0</v>
      </c>
      <c r="O54" s="160">
        <f t="shared" si="14"/>
        <v>150</v>
      </c>
    </row>
    <row r="55" spans="1:15" s="41" customFormat="1" ht="90">
      <c r="A55" s="127" t="s">
        <v>64</v>
      </c>
      <c r="B55" s="26" t="s">
        <v>242</v>
      </c>
      <c r="C55" s="26" t="s">
        <v>218</v>
      </c>
      <c r="D55" s="26" t="s">
        <v>215</v>
      </c>
      <c r="E55" s="26" t="s">
        <v>65</v>
      </c>
      <c r="F55" s="26"/>
      <c r="G55" s="26"/>
      <c r="H55" s="26"/>
      <c r="I55" s="27">
        <f t="shared" si="13"/>
        <v>150</v>
      </c>
      <c r="J55" s="101"/>
      <c r="K55" s="101"/>
      <c r="L55" s="101"/>
      <c r="M55" s="111"/>
      <c r="N55" s="160">
        <f t="shared" si="14"/>
        <v>0</v>
      </c>
      <c r="O55" s="160">
        <f t="shared" si="14"/>
        <v>150</v>
      </c>
    </row>
    <row r="56" spans="1:15" s="41" customFormat="1" ht="15">
      <c r="A56" s="127" t="s">
        <v>326</v>
      </c>
      <c r="B56" s="26" t="s">
        <v>242</v>
      </c>
      <c r="C56" s="26" t="s">
        <v>218</v>
      </c>
      <c r="D56" s="26" t="s">
        <v>215</v>
      </c>
      <c r="E56" s="26" t="s">
        <v>66</v>
      </c>
      <c r="F56" s="26"/>
      <c r="G56" s="26"/>
      <c r="H56" s="26"/>
      <c r="I56" s="27">
        <f t="shared" si="13"/>
        <v>150</v>
      </c>
      <c r="J56" s="101"/>
      <c r="K56" s="101"/>
      <c r="L56" s="101"/>
      <c r="M56" s="111"/>
      <c r="N56" s="160">
        <f t="shared" si="14"/>
        <v>0</v>
      </c>
      <c r="O56" s="160">
        <f t="shared" si="14"/>
        <v>150</v>
      </c>
    </row>
    <row r="57" spans="1:15" s="41" customFormat="1" ht="45">
      <c r="A57" s="127" t="s">
        <v>273</v>
      </c>
      <c r="B57" s="26" t="s">
        <v>242</v>
      </c>
      <c r="C57" s="26" t="s">
        <v>218</v>
      </c>
      <c r="D57" s="26" t="s">
        <v>215</v>
      </c>
      <c r="E57" s="26" t="s">
        <v>66</v>
      </c>
      <c r="F57" s="26" t="s">
        <v>272</v>
      </c>
      <c r="G57" s="26"/>
      <c r="H57" s="26"/>
      <c r="I57" s="27">
        <f t="shared" si="13"/>
        <v>150</v>
      </c>
      <c r="J57" s="101"/>
      <c r="K57" s="101"/>
      <c r="L57" s="101"/>
      <c r="M57" s="111"/>
      <c r="N57" s="160">
        <f t="shared" si="14"/>
        <v>0</v>
      </c>
      <c r="O57" s="160">
        <f t="shared" si="14"/>
        <v>150</v>
      </c>
    </row>
    <row r="58" spans="1:15" s="41" customFormat="1" ht="17.25" customHeight="1">
      <c r="A58" s="127" t="s">
        <v>275</v>
      </c>
      <c r="B58" s="26" t="s">
        <v>242</v>
      </c>
      <c r="C58" s="26" t="s">
        <v>218</v>
      </c>
      <c r="D58" s="26" t="s">
        <v>215</v>
      </c>
      <c r="E58" s="26" t="s">
        <v>66</v>
      </c>
      <c r="F58" s="26" t="s">
        <v>274</v>
      </c>
      <c r="G58" s="26"/>
      <c r="H58" s="26"/>
      <c r="I58" s="27">
        <f t="shared" si="13"/>
        <v>150</v>
      </c>
      <c r="J58" s="101"/>
      <c r="K58" s="101"/>
      <c r="L58" s="101"/>
      <c r="M58" s="111"/>
      <c r="N58" s="160">
        <f t="shared" si="14"/>
        <v>0</v>
      </c>
      <c r="O58" s="160">
        <f t="shared" si="14"/>
        <v>150</v>
      </c>
    </row>
    <row r="59" spans="1:15" s="41" customFormat="1" ht="16.5" customHeight="1">
      <c r="A59" s="126" t="s">
        <v>260</v>
      </c>
      <c r="B59" s="28" t="s">
        <v>242</v>
      </c>
      <c r="C59" s="28" t="s">
        <v>218</v>
      </c>
      <c r="D59" s="28" t="s">
        <v>215</v>
      </c>
      <c r="E59" s="28" t="s">
        <v>66</v>
      </c>
      <c r="F59" s="28" t="s">
        <v>274</v>
      </c>
      <c r="G59" s="28" t="s">
        <v>248</v>
      </c>
      <c r="H59" s="26"/>
      <c r="I59" s="29">
        <v>150</v>
      </c>
      <c r="J59" s="101"/>
      <c r="K59" s="101"/>
      <c r="L59" s="101"/>
      <c r="M59" s="111"/>
      <c r="N59" s="172">
        <v>0</v>
      </c>
      <c r="O59" s="172">
        <f>I59+N59</f>
        <v>150</v>
      </c>
    </row>
    <row r="60" spans="1:15" s="41" customFormat="1" ht="18" customHeight="1">
      <c r="A60" s="65" t="s">
        <v>346</v>
      </c>
      <c r="B60" s="47" t="s">
        <v>242</v>
      </c>
      <c r="C60" s="47" t="s">
        <v>218</v>
      </c>
      <c r="D60" s="47" t="s">
        <v>217</v>
      </c>
      <c r="E60" s="47"/>
      <c r="F60" s="47"/>
      <c r="G60" s="47"/>
      <c r="H60" s="47"/>
      <c r="I60" s="101">
        <f>I61</f>
        <v>40</v>
      </c>
      <c r="J60" s="101"/>
      <c r="K60" s="101"/>
      <c r="L60" s="101"/>
      <c r="M60" s="111"/>
      <c r="N60" s="171">
        <f>N61</f>
        <v>0</v>
      </c>
      <c r="O60" s="171">
        <f>O61</f>
        <v>40</v>
      </c>
    </row>
    <row r="61" spans="1:15" s="41" customFormat="1" ht="65.25" customHeight="1">
      <c r="A61" s="121" t="s">
        <v>151</v>
      </c>
      <c r="B61" s="26" t="s">
        <v>242</v>
      </c>
      <c r="C61" s="26" t="s">
        <v>218</v>
      </c>
      <c r="D61" s="26" t="s">
        <v>217</v>
      </c>
      <c r="E61" s="26" t="s">
        <v>159</v>
      </c>
      <c r="F61" s="28"/>
      <c r="G61" s="28"/>
      <c r="H61" s="26"/>
      <c r="I61" s="27">
        <f>I62+I67</f>
        <v>40</v>
      </c>
      <c r="J61" s="101"/>
      <c r="K61" s="101"/>
      <c r="L61" s="101"/>
      <c r="M61" s="111"/>
      <c r="N61" s="160">
        <f>N62+N67</f>
        <v>0</v>
      </c>
      <c r="O61" s="160">
        <f>O62+O67</f>
        <v>40</v>
      </c>
    </row>
    <row r="62" spans="1:15" s="41" customFormat="1" ht="45">
      <c r="A62" s="121" t="s">
        <v>152</v>
      </c>
      <c r="B62" s="26" t="s">
        <v>242</v>
      </c>
      <c r="C62" s="26" t="s">
        <v>218</v>
      </c>
      <c r="D62" s="26" t="s">
        <v>217</v>
      </c>
      <c r="E62" s="26" t="s">
        <v>153</v>
      </c>
      <c r="F62" s="28"/>
      <c r="G62" s="28"/>
      <c r="H62" s="26"/>
      <c r="I62" s="27">
        <f>I63</f>
        <v>20</v>
      </c>
      <c r="J62" s="101"/>
      <c r="K62" s="101"/>
      <c r="L62" s="101"/>
      <c r="M62" s="111"/>
      <c r="N62" s="160">
        <f aca="true" t="shared" si="15" ref="N62:O65">N63</f>
        <v>0</v>
      </c>
      <c r="O62" s="160">
        <f t="shared" si="15"/>
        <v>20</v>
      </c>
    </row>
    <row r="63" spans="1:15" s="41" customFormat="1" ht="15">
      <c r="A63" s="121" t="s">
        <v>326</v>
      </c>
      <c r="B63" s="26" t="s">
        <v>242</v>
      </c>
      <c r="C63" s="26" t="s">
        <v>218</v>
      </c>
      <c r="D63" s="26" t="s">
        <v>217</v>
      </c>
      <c r="E63" s="26" t="s">
        <v>154</v>
      </c>
      <c r="F63" s="28"/>
      <c r="G63" s="28"/>
      <c r="H63" s="26"/>
      <c r="I63" s="27">
        <f>I64</f>
        <v>20</v>
      </c>
      <c r="J63" s="101"/>
      <c r="K63" s="101"/>
      <c r="L63" s="101"/>
      <c r="M63" s="111"/>
      <c r="N63" s="160">
        <f t="shared" si="15"/>
        <v>0</v>
      </c>
      <c r="O63" s="160">
        <f t="shared" si="15"/>
        <v>20</v>
      </c>
    </row>
    <row r="64" spans="1:15" s="41" customFormat="1" ht="45">
      <c r="A64" s="127" t="s">
        <v>273</v>
      </c>
      <c r="B64" s="26" t="s">
        <v>242</v>
      </c>
      <c r="C64" s="26" t="s">
        <v>218</v>
      </c>
      <c r="D64" s="26" t="s">
        <v>217</v>
      </c>
      <c r="E64" s="26" t="s">
        <v>154</v>
      </c>
      <c r="F64" s="26" t="s">
        <v>272</v>
      </c>
      <c r="G64" s="26"/>
      <c r="H64" s="26"/>
      <c r="I64" s="27">
        <f>I65</f>
        <v>20</v>
      </c>
      <c r="J64" s="101"/>
      <c r="K64" s="101"/>
      <c r="L64" s="101"/>
      <c r="M64" s="111"/>
      <c r="N64" s="160">
        <f t="shared" si="15"/>
        <v>0</v>
      </c>
      <c r="O64" s="160">
        <f t="shared" si="15"/>
        <v>20</v>
      </c>
    </row>
    <row r="65" spans="1:15" s="41" customFormat="1" ht="15">
      <c r="A65" s="121" t="s">
        <v>275</v>
      </c>
      <c r="B65" s="26" t="s">
        <v>242</v>
      </c>
      <c r="C65" s="26" t="s">
        <v>218</v>
      </c>
      <c r="D65" s="26" t="s">
        <v>217</v>
      </c>
      <c r="E65" s="26" t="s">
        <v>154</v>
      </c>
      <c r="F65" s="26" t="s">
        <v>274</v>
      </c>
      <c r="G65" s="26"/>
      <c r="H65" s="26"/>
      <c r="I65" s="27">
        <f>I66</f>
        <v>20</v>
      </c>
      <c r="J65" s="101" t="e">
        <f>J66+#REF!+#REF!+#REF!</f>
        <v>#REF!</v>
      </c>
      <c r="K65" s="101" t="e">
        <f>K66+#REF!+#REF!+#REF!</f>
        <v>#REF!</v>
      </c>
      <c r="L65" s="101" t="e">
        <f>L66+#REF!+#REF!+#REF!</f>
        <v>#REF!</v>
      </c>
      <c r="M65" s="111" t="e">
        <f>M66+#REF!+#REF!+#REF!</f>
        <v>#REF!</v>
      </c>
      <c r="N65" s="160">
        <f t="shared" si="15"/>
        <v>0</v>
      </c>
      <c r="O65" s="160">
        <f t="shared" si="15"/>
        <v>20</v>
      </c>
    </row>
    <row r="66" spans="1:15" s="41" customFormat="1" ht="15">
      <c r="A66" s="129" t="s">
        <v>260</v>
      </c>
      <c r="B66" s="28" t="s">
        <v>242</v>
      </c>
      <c r="C66" s="28" t="s">
        <v>218</v>
      </c>
      <c r="D66" s="28" t="s">
        <v>217</v>
      </c>
      <c r="E66" s="28" t="s">
        <v>154</v>
      </c>
      <c r="F66" s="28" t="s">
        <v>274</v>
      </c>
      <c r="G66" s="28" t="s">
        <v>248</v>
      </c>
      <c r="H66" s="28"/>
      <c r="I66" s="29">
        <v>20</v>
      </c>
      <c r="J66" s="101" t="e">
        <f>J67+#REF!</f>
        <v>#REF!</v>
      </c>
      <c r="K66" s="101" t="e">
        <f>K67+#REF!</f>
        <v>#REF!</v>
      </c>
      <c r="L66" s="101" t="e">
        <f>L67+#REF!</f>
        <v>#REF!</v>
      </c>
      <c r="M66" s="111" t="e">
        <f>M67+#REF!</f>
        <v>#REF!</v>
      </c>
      <c r="N66" s="172">
        <v>0</v>
      </c>
      <c r="O66" s="172">
        <f>I66+N66</f>
        <v>20</v>
      </c>
    </row>
    <row r="67" spans="1:15" s="41" customFormat="1" ht="45">
      <c r="A67" s="121" t="s">
        <v>155</v>
      </c>
      <c r="B67" s="26" t="s">
        <v>242</v>
      </c>
      <c r="C67" s="26" t="s">
        <v>218</v>
      </c>
      <c r="D67" s="26" t="s">
        <v>217</v>
      </c>
      <c r="E67" s="26" t="s">
        <v>156</v>
      </c>
      <c r="F67" s="26"/>
      <c r="G67" s="26"/>
      <c r="H67" s="26"/>
      <c r="I67" s="27">
        <f>I68</f>
        <v>20</v>
      </c>
      <c r="J67" s="141"/>
      <c r="K67" s="141"/>
      <c r="L67" s="141"/>
      <c r="M67" s="141"/>
      <c r="N67" s="160">
        <f aca="true" t="shared" si="16" ref="N67:O70">N68</f>
        <v>0</v>
      </c>
      <c r="O67" s="160">
        <f t="shared" si="16"/>
        <v>20</v>
      </c>
    </row>
    <row r="68" spans="1:15" s="41" customFormat="1" ht="15">
      <c r="A68" s="121" t="s">
        <v>326</v>
      </c>
      <c r="B68" s="26" t="s">
        <v>242</v>
      </c>
      <c r="C68" s="26" t="s">
        <v>218</v>
      </c>
      <c r="D68" s="26" t="s">
        <v>217</v>
      </c>
      <c r="E68" s="26" t="s">
        <v>157</v>
      </c>
      <c r="F68" s="28"/>
      <c r="G68" s="28"/>
      <c r="H68" s="26"/>
      <c r="I68" s="27">
        <f>I69</f>
        <v>20</v>
      </c>
      <c r="J68" s="141"/>
      <c r="K68" s="141"/>
      <c r="L68" s="141"/>
      <c r="M68" s="141"/>
      <c r="N68" s="160">
        <f t="shared" si="16"/>
        <v>0</v>
      </c>
      <c r="O68" s="160">
        <f t="shared" si="16"/>
        <v>20</v>
      </c>
    </row>
    <row r="69" spans="1:15" s="41" customFormat="1" ht="45">
      <c r="A69" s="127" t="s">
        <v>273</v>
      </c>
      <c r="B69" s="26" t="s">
        <v>242</v>
      </c>
      <c r="C69" s="26" t="s">
        <v>218</v>
      </c>
      <c r="D69" s="26" t="s">
        <v>217</v>
      </c>
      <c r="E69" s="26" t="s">
        <v>157</v>
      </c>
      <c r="F69" s="26" t="s">
        <v>272</v>
      </c>
      <c r="G69" s="26"/>
      <c r="H69" s="26"/>
      <c r="I69" s="27">
        <f>I70</f>
        <v>20</v>
      </c>
      <c r="J69" s="141"/>
      <c r="K69" s="141"/>
      <c r="L69" s="141"/>
      <c r="M69" s="141"/>
      <c r="N69" s="160">
        <f t="shared" si="16"/>
        <v>0</v>
      </c>
      <c r="O69" s="160">
        <f t="shared" si="16"/>
        <v>20</v>
      </c>
    </row>
    <row r="70" spans="1:15" s="41" customFormat="1" ht="15">
      <c r="A70" s="121" t="s">
        <v>275</v>
      </c>
      <c r="B70" s="26" t="s">
        <v>242</v>
      </c>
      <c r="C70" s="26" t="s">
        <v>218</v>
      </c>
      <c r="D70" s="26" t="s">
        <v>217</v>
      </c>
      <c r="E70" s="26" t="s">
        <v>157</v>
      </c>
      <c r="F70" s="26" t="s">
        <v>274</v>
      </c>
      <c r="G70" s="26"/>
      <c r="H70" s="26"/>
      <c r="I70" s="27">
        <f>I71</f>
        <v>20</v>
      </c>
      <c r="J70" s="27" t="e">
        <f>J71+#REF!</f>
        <v>#REF!</v>
      </c>
      <c r="K70" s="27" t="e">
        <f>K71+#REF!</f>
        <v>#REF!</v>
      </c>
      <c r="L70" s="27" t="e">
        <f>L71+#REF!</f>
        <v>#REF!</v>
      </c>
      <c r="M70" s="109" t="e">
        <f>M71+#REF!</f>
        <v>#REF!</v>
      </c>
      <c r="N70" s="160">
        <f t="shared" si="16"/>
        <v>0</v>
      </c>
      <c r="O70" s="160">
        <f t="shared" si="16"/>
        <v>20</v>
      </c>
    </row>
    <row r="71" spans="1:15" s="41" customFormat="1" ht="15">
      <c r="A71" s="129" t="s">
        <v>260</v>
      </c>
      <c r="B71" s="28" t="s">
        <v>242</v>
      </c>
      <c r="C71" s="28" t="s">
        <v>218</v>
      </c>
      <c r="D71" s="28" t="s">
        <v>217</v>
      </c>
      <c r="E71" s="28" t="s">
        <v>157</v>
      </c>
      <c r="F71" s="28" t="s">
        <v>274</v>
      </c>
      <c r="G71" s="28" t="s">
        <v>248</v>
      </c>
      <c r="H71" s="28"/>
      <c r="I71" s="29">
        <v>20</v>
      </c>
      <c r="J71" s="27" t="e">
        <f>#REF!+#REF!+#REF!+#REF!</f>
        <v>#REF!</v>
      </c>
      <c r="K71" s="27" t="e">
        <f>#REF!+#REF!+#REF!+#REF!</f>
        <v>#REF!</v>
      </c>
      <c r="L71" s="27" t="e">
        <f>#REF!+#REF!+#REF!+#REF!</f>
        <v>#REF!</v>
      </c>
      <c r="M71" s="109" t="e">
        <f>#REF!+#REF!+#REF!+#REF!</f>
        <v>#REF!</v>
      </c>
      <c r="N71" s="172">
        <v>0</v>
      </c>
      <c r="O71" s="172">
        <f>I71+N71</f>
        <v>20</v>
      </c>
    </row>
    <row r="72" spans="1:15" s="41" customFormat="1" ht="15">
      <c r="A72" s="60" t="s">
        <v>207</v>
      </c>
      <c r="B72" s="47" t="s">
        <v>242</v>
      </c>
      <c r="C72" s="47" t="s">
        <v>222</v>
      </c>
      <c r="D72" s="26"/>
      <c r="E72" s="26"/>
      <c r="F72" s="26"/>
      <c r="G72" s="26"/>
      <c r="H72" s="26"/>
      <c r="I72" s="101">
        <f>I73+I105+I192+I200</f>
        <v>574919.5</v>
      </c>
      <c r="J72" s="27"/>
      <c r="K72" s="27"/>
      <c r="L72" s="27"/>
      <c r="M72" s="109"/>
      <c r="N72" s="171">
        <f>N73+N105+N192+N200</f>
        <v>31649.800000000003</v>
      </c>
      <c r="O72" s="171">
        <f>O73+O105+O192+O200</f>
        <v>606569.2999999999</v>
      </c>
    </row>
    <row r="73" spans="1:15" s="41" customFormat="1" ht="15">
      <c r="A73" s="60" t="s">
        <v>208</v>
      </c>
      <c r="B73" s="47" t="s">
        <v>242</v>
      </c>
      <c r="C73" s="47" t="s">
        <v>222</v>
      </c>
      <c r="D73" s="47" t="s">
        <v>215</v>
      </c>
      <c r="E73" s="47"/>
      <c r="F73" s="47"/>
      <c r="G73" s="47"/>
      <c r="H73" s="47"/>
      <c r="I73" s="101">
        <f>I74+I96</f>
        <v>247096.19999999998</v>
      </c>
      <c r="J73" s="27"/>
      <c r="K73" s="27"/>
      <c r="L73" s="27"/>
      <c r="M73" s="109"/>
      <c r="N73" s="171">
        <f>N74+N96</f>
        <v>17639.600000000002</v>
      </c>
      <c r="O73" s="171">
        <f>O74+O96</f>
        <v>264735.8</v>
      </c>
    </row>
    <row r="74" spans="1:15" s="41" customFormat="1" ht="45">
      <c r="A74" s="121" t="s">
        <v>0</v>
      </c>
      <c r="B74" s="26" t="s">
        <v>242</v>
      </c>
      <c r="C74" s="26" t="s">
        <v>222</v>
      </c>
      <c r="D74" s="26" t="s">
        <v>215</v>
      </c>
      <c r="E74" s="26" t="s">
        <v>376</v>
      </c>
      <c r="F74" s="26"/>
      <c r="G74" s="26"/>
      <c r="H74" s="26"/>
      <c r="I74" s="27">
        <f>I75+I85</f>
        <v>245763.19999999998</v>
      </c>
      <c r="J74" s="141"/>
      <c r="K74" s="141"/>
      <c r="L74" s="141"/>
      <c r="M74" s="141"/>
      <c r="N74" s="160">
        <f>N75+N85</f>
        <v>17639.600000000002</v>
      </c>
      <c r="O74" s="160">
        <f>O75+O85</f>
        <v>263402.8</v>
      </c>
    </row>
    <row r="75" spans="1:15" s="41" customFormat="1" ht="62.25" customHeight="1">
      <c r="A75" s="121" t="s">
        <v>375</v>
      </c>
      <c r="B75" s="26" t="s">
        <v>242</v>
      </c>
      <c r="C75" s="26" t="s">
        <v>222</v>
      </c>
      <c r="D75" s="26" t="s">
        <v>215</v>
      </c>
      <c r="E75" s="26" t="s">
        <v>378</v>
      </c>
      <c r="F75" s="26"/>
      <c r="G75" s="26"/>
      <c r="H75" s="26"/>
      <c r="I75" s="27">
        <f>I76</f>
        <v>244196.9</v>
      </c>
      <c r="J75" s="141"/>
      <c r="K75" s="141"/>
      <c r="L75" s="141"/>
      <c r="M75" s="141"/>
      <c r="N75" s="160">
        <f>N76</f>
        <v>17588.4</v>
      </c>
      <c r="O75" s="160">
        <f>O76</f>
        <v>261785.3</v>
      </c>
    </row>
    <row r="76" spans="1:15" s="41" customFormat="1" ht="75">
      <c r="A76" s="127" t="s">
        <v>379</v>
      </c>
      <c r="B76" s="26" t="s">
        <v>242</v>
      </c>
      <c r="C76" s="26" t="s">
        <v>222</v>
      </c>
      <c r="D76" s="26" t="s">
        <v>215</v>
      </c>
      <c r="E76" s="26" t="s">
        <v>377</v>
      </c>
      <c r="F76" s="26"/>
      <c r="G76" s="26"/>
      <c r="H76" s="26"/>
      <c r="I76" s="27">
        <f>I77+I81</f>
        <v>244196.9</v>
      </c>
      <c r="J76" s="141"/>
      <c r="K76" s="141"/>
      <c r="L76" s="141"/>
      <c r="M76" s="141"/>
      <c r="N76" s="160">
        <f>N77+N81</f>
        <v>17588.4</v>
      </c>
      <c r="O76" s="160">
        <f>O77+O81</f>
        <v>261785.3</v>
      </c>
    </row>
    <row r="77" spans="1:15" s="41" customFormat="1" ht="197.25" customHeight="1">
      <c r="A77" s="127" t="s">
        <v>380</v>
      </c>
      <c r="B77" s="26" t="s">
        <v>242</v>
      </c>
      <c r="C77" s="26" t="s">
        <v>222</v>
      </c>
      <c r="D77" s="26" t="s">
        <v>215</v>
      </c>
      <c r="E77" s="26" t="s">
        <v>381</v>
      </c>
      <c r="F77" s="26"/>
      <c r="G77" s="26"/>
      <c r="H77" s="26"/>
      <c r="I77" s="27">
        <f>I78</f>
        <v>152257.3</v>
      </c>
      <c r="J77" s="141"/>
      <c r="K77" s="141"/>
      <c r="L77" s="141"/>
      <c r="M77" s="141"/>
      <c r="N77" s="160">
        <f aca="true" t="shared" si="17" ref="N77:O79">N78</f>
        <v>16100.1</v>
      </c>
      <c r="O77" s="160">
        <f t="shared" si="17"/>
        <v>168357.4</v>
      </c>
    </row>
    <row r="78" spans="1:15" s="41" customFormat="1" ht="45">
      <c r="A78" s="127" t="s">
        <v>273</v>
      </c>
      <c r="B78" s="26" t="s">
        <v>242</v>
      </c>
      <c r="C78" s="26" t="s">
        <v>222</v>
      </c>
      <c r="D78" s="26" t="s">
        <v>215</v>
      </c>
      <c r="E78" s="26" t="s">
        <v>381</v>
      </c>
      <c r="F78" s="26" t="s">
        <v>272</v>
      </c>
      <c r="G78" s="26"/>
      <c r="H78" s="26"/>
      <c r="I78" s="27">
        <f>I79</f>
        <v>152257.3</v>
      </c>
      <c r="J78" s="141"/>
      <c r="K78" s="141"/>
      <c r="L78" s="141"/>
      <c r="M78" s="141"/>
      <c r="N78" s="160">
        <f t="shared" si="17"/>
        <v>16100.1</v>
      </c>
      <c r="O78" s="160">
        <f t="shared" si="17"/>
        <v>168357.4</v>
      </c>
    </row>
    <row r="79" spans="1:15" s="41" customFormat="1" ht="15">
      <c r="A79" s="121" t="s">
        <v>275</v>
      </c>
      <c r="B79" s="26" t="s">
        <v>242</v>
      </c>
      <c r="C79" s="26" t="s">
        <v>222</v>
      </c>
      <c r="D79" s="26" t="s">
        <v>215</v>
      </c>
      <c r="E79" s="26" t="s">
        <v>381</v>
      </c>
      <c r="F79" s="26" t="s">
        <v>274</v>
      </c>
      <c r="G79" s="26"/>
      <c r="H79" s="26"/>
      <c r="I79" s="27">
        <f>I80</f>
        <v>152257.3</v>
      </c>
      <c r="J79" s="139"/>
      <c r="K79" s="139"/>
      <c r="L79" s="139"/>
      <c r="M79" s="139"/>
      <c r="N79" s="160">
        <f t="shared" si="17"/>
        <v>16100.1</v>
      </c>
      <c r="O79" s="160">
        <f t="shared" si="17"/>
        <v>168357.4</v>
      </c>
    </row>
    <row r="80" spans="1:15" s="41" customFormat="1" ht="15">
      <c r="A80" s="129" t="s">
        <v>261</v>
      </c>
      <c r="B80" s="28" t="s">
        <v>242</v>
      </c>
      <c r="C80" s="28" t="s">
        <v>222</v>
      </c>
      <c r="D80" s="28" t="s">
        <v>215</v>
      </c>
      <c r="E80" s="28" t="s">
        <v>381</v>
      </c>
      <c r="F80" s="28" t="s">
        <v>274</v>
      </c>
      <c r="G80" s="28" t="s">
        <v>249</v>
      </c>
      <c r="H80" s="28"/>
      <c r="I80" s="29">
        <v>152257.3</v>
      </c>
      <c r="J80" s="27" t="e">
        <f>J81</f>
        <v>#REF!</v>
      </c>
      <c r="K80" s="27" t="e">
        <f>K81</f>
        <v>#REF!</v>
      </c>
      <c r="L80" s="27" t="e">
        <f>L81</f>
        <v>#REF!</v>
      </c>
      <c r="M80" s="109" t="e">
        <f>M81</f>
        <v>#REF!</v>
      </c>
      <c r="N80" s="172">
        <v>16100.1</v>
      </c>
      <c r="O80" s="172">
        <f>I80+N80</f>
        <v>168357.4</v>
      </c>
    </row>
    <row r="81" spans="1:15" s="41" customFormat="1" ht="15">
      <c r="A81" s="121" t="s">
        <v>326</v>
      </c>
      <c r="B81" s="26" t="s">
        <v>242</v>
      </c>
      <c r="C81" s="26" t="s">
        <v>222</v>
      </c>
      <c r="D81" s="26" t="s">
        <v>215</v>
      </c>
      <c r="E81" s="26" t="s">
        <v>382</v>
      </c>
      <c r="F81" s="26"/>
      <c r="G81" s="26"/>
      <c r="H81" s="26"/>
      <c r="I81" s="27">
        <f>I82</f>
        <v>91939.6</v>
      </c>
      <c r="J81" s="27" t="e">
        <f>#REF!</f>
        <v>#REF!</v>
      </c>
      <c r="K81" s="27" t="e">
        <f>#REF!</f>
        <v>#REF!</v>
      </c>
      <c r="L81" s="27" t="e">
        <f>#REF!</f>
        <v>#REF!</v>
      </c>
      <c r="M81" s="109" t="e">
        <f>#REF!</f>
        <v>#REF!</v>
      </c>
      <c r="N81" s="160">
        <f aca="true" t="shared" si="18" ref="N81:O83">N82</f>
        <v>1488.3</v>
      </c>
      <c r="O81" s="160">
        <f t="shared" si="18"/>
        <v>93427.90000000001</v>
      </c>
    </row>
    <row r="82" spans="1:15" s="41" customFormat="1" ht="45">
      <c r="A82" s="127" t="s">
        <v>273</v>
      </c>
      <c r="B82" s="26" t="s">
        <v>242</v>
      </c>
      <c r="C82" s="26" t="s">
        <v>222</v>
      </c>
      <c r="D82" s="26" t="s">
        <v>215</v>
      </c>
      <c r="E82" s="26" t="s">
        <v>382</v>
      </c>
      <c r="F82" s="26" t="s">
        <v>272</v>
      </c>
      <c r="G82" s="26"/>
      <c r="H82" s="26"/>
      <c r="I82" s="27">
        <f>I83</f>
        <v>91939.6</v>
      </c>
      <c r="J82" s="53"/>
      <c r="K82" s="53"/>
      <c r="L82" s="53"/>
      <c r="M82" s="53"/>
      <c r="N82" s="160">
        <f t="shared" si="18"/>
        <v>1488.3</v>
      </c>
      <c r="O82" s="160">
        <f t="shared" si="18"/>
        <v>93427.90000000001</v>
      </c>
    </row>
    <row r="83" spans="1:15" s="41" customFormat="1" ht="15">
      <c r="A83" s="121" t="s">
        <v>275</v>
      </c>
      <c r="B83" s="26" t="s">
        <v>242</v>
      </c>
      <c r="C83" s="26" t="s">
        <v>222</v>
      </c>
      <c r="D83" s="26" t="s">
        <v>215</v>
      </c>
      <c r="E83" s="26" t="s">
        <v>382</v>
      </c>
      <c r="F83" s="26" t="s">
        <v>274</v>
      </c>
      <c r="G83" s="26"/>
      <c r="H83" s="26"/>
      <c r="I83" s="27">
        <f>I84</f>
        <v>91939.6</v>
      </c>
      <c r="J83" s="53"/>
      <c r="K83" s="53"/>
      <c r="L83" s="53"/>
      <c r="M83" s="53"/>
      <c r="N83" s="160">
        <f t="shared" si="18"/>
        <v>1488.3</v>
      </c>
      <c r="O83" s="160">
        <f t="shared" si="18"/>
        <v>93427.90000000001</v>
      </c>
    </row>
    <row r="84" spans="1:15" s="41" customFormat="1" ht="15">
      <c r="A84" s="126" t="s">
        <v>260</v>
      </c>
      <c r="B84" s="28" t="s">
        <v>242</v>
      </c>
      <c r="C84" s="28" t="s">
        <v>222</v>
      </c>
      <c r="D84" s="28" t="s">
        <v>215</v>
      </c>
      <c r="E84" s="28" t="s">
        <v>382</v>
      </c>
      <c r="F84" s="28" t="s">
        <v>274</v>
      </c>
      <c r="G84" s="28" t="s">
        <v>248</v>
      </c>
      <c r="H84" s="28"/>
      <c r="I84" s="29">
        <v>91939.6</v>
      </c>
      <c r="J84" s="53"/>
      <c r="K84" s="53"/>
      <c r="L84" s="53"/>
      <c r="M84" s="53"/>
      <c r="N84" s="172">
        <v>1488.3</v>
      </c>
      <c r="O84" s="172">
        <f>I84+N84</f>
        <v>93427.90000000001</v>
      </c>
    </row>
    <row r="85" spans="1:15" s="41" customFormat="1" ht="45">
      <c r="A85" s="121" t="s">
        <v>2</v>
      </c>
      <c r="B85" s="26" t="s">
        <v>242</v>
      </c>
      <c r="C85" s="26" t="s">
        <v>222</v>
      </c>
      <c r="D85" s="26" t="s">
        <v>215</v>
      </c>
      <c r="E85" s="26" t="s">
        <v>3</v>
      </c>
      <c r="F85" s="26"/>
      <c r="G85" s="26"/>
      <c r="H85" s="28"/>
      <c r="I85" s="27">
        <f>I86+I91</f>
        <v>1566.3</v>
      </c>
      <c r="J85" s="53"/>
      <c r="K85" s="53"/>
      <c r="L85" s="53"/>
      <c r="M85" s="53"/>
      <c r="N85" s="160">
        <f>N86+N91</f>
        <v>51.2</v>
      </c>
      <c r="O85" s="160">
        <f>O86+O91</f>
        <v>1617.5</v>
      </c>
    </row>
    <row r="86" spans="1:15" s="41" customFormat="1" ht="45">
      <c r="A86" s="121" t="s">
        <v>4</v>
      </c>
      <c r="B86" s="26" t="s">
        <v>242</v>
      </c>
      <c r="C86" s="26" t="s">
        <v>222</v>
      </c>
      <c r="D86" s="26" t="s">
        <v>215</v>
      </c>
      <c r="E86" s="26" t="s">
        <v>5</v>
      </c>
      <c r="F86" s="28"/>
      <c r="G86" s="28"/>
      <c r="H86" s="28"/>
      <c r="I86" s="27">
        <f>I87</f>
        <v>715</v>
      </c>
      <c r="J86" s="53"/>
      <c r="K86" s="53"/>
      <c r="L86" s="53"/>
      <c r="M86" s="53"/>
      <c r="N86" s="160">
        <f aca="true" t="shared" si="19" ref="N86:O89">N87</f>
        <v>177</v>
      </c>
      <c r="O86" s="160">
        <f t="shared" si="19"/>
        <v>892</v>
      </c>
    </row>
    <row r="87" spans="1:15" s="41" customFormat="1" ht="15">
      <c r="A87" s="127" t="s">
        <v>326</v>
      </c>
      <c r="B87" s="26" t="s">
        <v>242</v>
      </c>
      <c r="C87" s="26" t="s">
        <v>222</v>
      </c>
      <c r="D87" s="26" t="s">
        <v>215</v>
      </c>
      <c r="E87" s="26" t="s">
        <v>6</v>
      </c>
      <c r="F87" s="28"/>
      <c r="G87" s="28"/>
      <c r="H87" s="28"/>
      <c r="I87" s="27">
        <f>I88</f>
        <v>715</v>
      </c>
      <c r="J87" s="53"/>
      <c r="K87" s="53"/>
      <c r="L87" s="53"/>
      <c r="M87" s="53"/>
      <c r="N87" s="160">
        <f t="shared" si="19"/>
        <v>177</v>
      </c>
      <c r="O87" s="160">
        <f t="shared" si="19"/>
        <v>892</v>
      </c>
    </row>
    <row r="88" spans="1:15" s="41" customFormat="1" ht="45">
      <c r="A88" s="127" t="s">
        <v>273</v>
      </c>
      <c r="B88" s="26" t="s">
        <v>242</v>
      </c>
      <c r="C88" s="26" t="s">
        <v>222</v>
      </c>
      <c r="D88" s="26" t="s">
        <v>215</v>
      </c>
      <c r="E88" s="26" t="s">
        <v>6</v>
      </c>
      <c r="F88" s="26" t="s">
        <v>272</v>
      </c>
      <c r="G88" s="26"/>
      <c r="H88" s="28"/>
      <c r="I88" s="27">
        <f>I89</f>
        <v>715</v>
      </c>
      <c r="J88" s="53"/>
      <c r="K88" s="53"/>
      <c r="L88" s="53"/>
      <c r="M88" s="53"/>
      <c r="N88" s="160">
        <f t="shared" si="19"/>
        <v>177</v>
      </c>
      <c r="O88" s="160">
        <f t="shared" si="19"/>
        <v>892</v>
      </c>
    </row>
    <row r="89" spans="1:15" s="41" customFormat="1" ht="15">
      <c r="A89" s="121" t="s">
        <v>275</v>
      </c>
      <c r="B89" s="26" t="s">
        <v>242</v>
      </c>
      <c r="C89" s="26" t="s">
        <v>222</v>
      </c>
      <c r="D89" s="26" t="s">
        <v>215</v>
      </c>
      <c r="E89" s="26" t="s">
        <v>6</v>
      </c>
      <c r="F89" s="26" t="s">
        <v>274</v>
      </c>
      <c r="G89" s="26"/>
      <c r="H89" s="28"/>
      <c r="I89" s="27">
        <f>I90</f>
        <v>715</v>
      </c>
      <c r="J89" s="53"/>
      <c r="K89" s="53"/>
      <c r="L89" s="53"/>
      <c r="M89" s="53"/>
      <c r="N89" s="160">
        <f t="shared" si="19"/>
        <v>177</v>
      </c>
      <c r="O89" s="160">
        <f t="shared" si="19"/>
        <v>892</v>
      </c>
    </row>
    <row r="90" spans="1:15" s="41" customFormat="1" ht="15">
      <c r="A90" s="129" t="s">
        <v>260</v>
      </c>
      <c r="B90" s="28" t="s">
        <v>242</v>
      </c>
      <c r="C90" s="28" t="s">
        <v>222</v>
      </c>
      <c r="D90" s="28" t="s">
        <v>215</v>
      </c>
      <c r="E90" s="28" t="s">
        <v>6</v>
      </c>
      <c r="F90" s="28" t="s">
        <v>274</v>
      </c>
      <c r="G90" s="28" t="s">
        <v>248</v>
      </c>
      <c r="H90" s="28"/>
      <c r="I90" s="29">
        <v>715</v>
      </c>
      <c r="J90" s="53"/>
      <c r="K90" s="53"/>
      <c r="L90" s="53"/>
      <c r="M90" s="53"/>
      <c r="N90" s="172">
        <v>177</v>
      </c>
      <c r="O90" s="172">
        <f>I90+N90</f>
        <v>892</v>
      </c>
    </row>
    <row r="91" spans="1:15" s="41" customFormat="1" ht="75">
      <c r="A91" s="121" t="s">
        <v>499</v>
      </c>
      <c r="B91" s="26" t="s">
        <v>242</v>
      </c>
      <c r="C91" s="26" t="s">
        <v>222</v>
      </c>
      <c r="D91" s="26" t="s">
        <v>215</v>
      </c>
      <c r="E91" s="26" t="s">
        <v>497</v>
      </c>
      <c r="F91" s="28"/>
      <c r="G91" s="28"/>
      <c r="H91" s="28"/>
      <c r="I91" s="27">
        <f>I92</f>
        <v>851.3</v>
      </c>
      <c r="J91" s="53"/>
      <c r="K91" s="53"/>
      <c r="L91" s="53"/>
      <c r="M91" s="53"/>
      <c r="N91" s="160">
        <f aca="true" t="shared" si="20" ref="N91:O94">N92</f>
        <v>-125.8</v>
      </c>
      <c r="O91" s="160">
        <f t="shared" si="20"/>
        <v>725.5</v>
      </c>
    </row>
    <row r="92" spans="1:15" s="51" customFormat="1" ht="15.75">
      <c r="A92" s="127" t="s">
        <v>326</v>
      </c>
      <c r="B92" s="26" t="s">
        <v>242</v>
      </c>
      <c r="C92" s="26" t="s">
        <v>222</v>
      </c>
      <c r="D92" s="26" t="s">
        <v>215</v>
      </c>
      <c r="E92" s="26" t="s">
        <v>498</v>
      </c>
      <c r="F92" s="28"/>
      <c r="G92" s="28"/>
      <c r="H92" s="28"/>
      <c r="I92" s="27">
        <f>I93</f>
        <v>851.3</v>
      </c>
      <c r="J92" s="139"/>
      <c r="K92" s="139"/>
      <c r="L92" s="139"/>
      <c r="M92" s="139"/>
      <c r="N92" s="160">
        <f t="shared" si="20"/>
        <v>-125.8</v>
      </c>
      <c r="O92" s="160">
        <f t="shared" si="20"/>
        <v>725.5</v>
      </c>
    </row>
    <row r="93" spans="1:15" s="41" customFormat="1" ht="45">
      <c r="A93" s="127" t="s">
        <v>273</v>
      </c>
      <c r="B93" s="26" t="s">
        <v>242</v>
      </c>
      <c r="C93" s="26" t="s">
        <v>222</v>
      </c>
      <c r="D93" s="26" t="s">
        <v>215</v>
      </c>
      <c r="E93" s="26" t="s">
        <v>498</v>
      </c>
      <c r="F93" s="26" t="s">
        <v>272</v>
      </c>
      <c r="G93" s="26"/>
      <c r="H93" s="28"/>
      <c r="I93" s="27">
        <f>I94</f>
        <v>851.3</v>
      </c>
      <c r="J93" s="142"/>
      <c r="K93" s="142"/>
      <c r="L93" s="142"/>
      <c r="M93" s="143"/>
      <c r="N93" s="160">
        <f t="shared" si="20"/>
        <v>-125.8</v>
      </c>
      <c r="O93" s="160">
        <f t="shared" si="20"/>
        <v>725.5</v>
      </c>
    </row>
    <row r="94" spans="1:15" s="41" customFormat="1" ht="15">
      <c r="A94" s="121" t="s">
        <v>275</v>
      </c>
      <c r="B94" s="26" t="s">
        <v>242</v>
      </c>
      <c r="C94" s="26" t="s">
        <v>222</v>
      </c>
      <c r="D94" s="26" t="s">
        <v>215</v>
      </c>
      <c r="E94" s="26" t="s">
        <v>498</v>
      </c>
      <c r="F94" s="26" t="s">
        <v>274</v>
      </c>
      <c r="G94" s="26"/>
      <c r="H94" s="28"/>
      <c r="I94" s="27">
        <f>I95</f>
        <v>851.3</v>
      </c>
      <c r="J94" s="144"/>
      <c r="K94" s="144"/>
      <c r="L94" s="144"/>
      <c r="M94" s="144"/>
      <c r="N94" s="160">
        <f t="shared" si="20"/>
        <v>-125.8</v>
      </c>
      <c r="O94" s="160">
        <f t="shared" si="20"/>
        <v>725.5</v>
      </c>
    </row>
    <row r="95" spans="1:15" s="41" customFormat="1" ht="15">
      <c r="A95" s="129" t="s">
        <v>260</v>
      </c>
      <c r="B95" s="28" t="s">
        <v>242</v>
      </c>
      <c r="C95" s="28" t="s">
        <v>222</v>
      </c>
      <c r="D95" s="28" t="s">
        <v>215</v>
      </c>
      <c r="E95" s="28" t="s">
        <v>498</v>
      </c>
      <c r="F95" s="28" t="s">
        <v>274</v>
      </c>
      <c r="G95" s="28" t="s">
        <v>248</v>
      </c>
      <c r="H95" s="28"/>
      <c r="I95" s="29">
        <v>851.3</v>
      </c>
      <c r="J95" s="144"/>
      <c r="K95" s="144"/>
      <c r="L95" s="144"/>
      <c r="M95" s="144"/>
      <c r="N95" s="172">
        <v>-125.8</v>
      </c>
      <c r="O95" s="172">
        <f>I95+N95</f>
        <v>725.5</v>
      </c>
    </row>
    <row r="96" spans="1:15" s="41" customFormat="1" ht="21" customHeight="1">
      <c r="A96" s="121" t="s">
        <v>190</v>
      </c>
      <c r="B96" s="26" t="s">
        <v>242</v>
      </c>
      <c r="C96" s="26" t="s">
        <v>222</v>
      </c>
      <c r="D96" s="26" t="s">
        <v>215</v>
      </c>
      <c r="E96" s="119" t="s">
        <v>400</v>
      </c>
      <c r="F96" s="28"/>
      <c r="G96" s="28"/>
      <c r="H96" s="28"/>
      <c r="I96" s="27">
        <f>I97+I101</f>
        <v>1333</v>
      </c>
      <c r="J96" s="27">
        <f aca="true" t="shared" si="21" ref="J96:O96">J97+J101</f>
        <v>0</v>
      </c>
      <c r="K96" s="27">
        <f t="shared" si="21"/>
        <v>0</v>
      </c>
      <c r="L96" s="27">
        <f t="shared" si="21"/>
        <v>0</v>
      </c>
      <c r="M96" s="27">
        <f t="shared" si="21"/>
        <v>0</v>
      </c>
      <c r="N96" s="160">
        <f t="shared" si="21"/>
        <v>0</v>
      </c>
      <c r="O96" s="160">
        <f t="shared" si="21"/>
        <v>1333</v>
      </c>
    </row>
    <row r="97" spans="1:15" s="41" customFormat="1" ht="78.75" customHeight="1">
      <c r="A97" s="121" t="s">
        <v>452</v>
      </c>
      <c r="B97" s="26" t="s">
        <v>242</v>
      </c>
      <c r="C97" s="26" t="s">
        <v>222</v>
      </c>
      <c r="D97" s="26" t="s">
        <v>215</v>
      </c>
      <c r="E97" s="26" t="s">
        <v>451</v>
      </c>
      <c r="F97" s="26"/>
      <c r="G97" s="28"/>
      <c r="H97" s="28"/>
      <c r="I97" s="27">
        <f>I98</f>
        <v>640</v>
      </c>
      <c r="J97" s="144"/>
      <c r="K97" s="144"/>
      <c r="L97" s="144"/>
      <c r="M97" s="144"/>
      <c r="N97" s="160">
        <f aca="true" t="shared" si="22" ref="N97:O99">N98</f>
        <v>0</v>
      </c>
      <c r="O97" s="160">
        <f t="shared" si="22"/>
        <v>640</v>
      </c>
    </row>
    <row r="98" spans="1:15" s="41" customFormat="1" ht="46.5" customHeight="1">
      <c r="A98" s="121" t="s">
        <v>273</v>
      </c>
      <c r="B98" s="26" t="s">
        <v>242</v>
      </c>
      <c r="C98" s="26" t="s">
        <v>222</v>
      </c>
      <c r="D98" s="26" t="s">
        <v>215</v>
      </c>
      <c r="E98" s="26" t="s">
        <v>451</v>
      </c>
      <c r="F98" s="26" t="s">
        <v>272</v>
      </c>
      <c r="G98" s="28"/>
      <c r="H98" s="28"/>
      <c r="I98" s="27">
        <f>I99</f>
        <v>640</v>
      </c>
      <c r="J98" s="144"/>
      <c r="K98" s="144"/>
      <c r="L98" s="144"/>
      <c r="M98" s="144"/>
      <c r="N98" s="160">
        <f t="shared" si="22"/>
        <v>0</v>
      </c>
      <c r="O98" s="160">
        <f t="shared" si="22"/>
        <v>640</v>
      </c>
    </row>
    <row r="99" spans="1:15" s="41" customFormat="1" ht="18" customHeight="1">
      <c r="A99" s="121" t="s">
        <v>275</v>
      </c>
      <c r="B99" s="26" t="s">
        <v>242</v>
      </c>
      <c r="C99" s="26" t="s">
        <v>222</v>
      </c>
      <c r="D99" s="26" t="s">
        <v>215</v>
      </c>
      <c r="E99" s="26" t="s">
        <v>451</v>
      </c>
      <c r="F99" s="26" t="s">
        <v>274</v>
      </c>
      <c r="G99" s="28"/>
      <c r="H99" s="28"/>
      <c r="I99" s="27">
        <f>I100</f>
        <v>640</v>
      </c>
      <c r="J99" s="144"/>
      <c r="K99" s="144"/>
      <c r="L99" s="144"/>
      <c r="M99" s="144"/>
      <c r="N99" s="160">
        <f t="shared" si="22"/>
        <v>0</v>
      </c>
      <c r="O99" s="160">
        <f t="shared" si="22"/>
        <v>640</v>
      </c>
    </row>
    <row r="100" spans="1:15" s="41" customFormat="1" ht="18" customHeight="1">
      <c r="A100" s="129" t="s">
        <v>261</v>
      </c>
      <c r="B100" s="28" t="s">
        <v>242</v>
      </c>
      <c r="C100" s="28" t="s">
        <v>222</v>
      </c>
      <c r="D100" s="28" t="s">
        <v>215</v>
      </c>
      <c r="E100" s="28" t="s">
        <v>451</v>
      </c>
      <c r="F100" s="28" t="s">
        <v>274</v>
      </c>
      <c r="G100" s="28" t="s">
        <v>249</v>
      </c>
      <c r="H100" s="28"/>
      <c r="I100" s="29">
        <v>640</v>
      </c>
      <c r="J100" s="144"/>
      <c r="K100" s="144"/>
      <c r="L100" s="144"/>
      <c r="M100" s="144"/>
      <c r="N100" s="172">
        <v>0</v>
      </c>
      <c r="O100" s="172">
        <f>I100+N100</f>
        <v>640</v>
      </c>
    </row>
    <row r="101" spans="1:15" s="41" customFormat="1" ht="60">
      <c r="A101" s="121" t="s">
        <v>322</v>
      </c>
      <c r="B101" s="26" t="s">
        <v>242</v>
      </c>
      <c r="C101" s="26" t="s">
        <v>222</v>
      </c>
      <c r="D101" s="26" t="s">
        <v>215</v>
      </c>
      <c r="E101" s="26" t="s">
        <v>12</v>
      </c>
      <c r="F101" s="26"/>
      <c r="G101" s="28"/>
      <c r="H101" s="28"/>
      <c r="I101" s="27">
        <f>I102</f>
        <v>693</v>
      </c>
      <c r="J101" s="144"/>
      <c r="K101" s="144"/>
      <c r="L101" s="144"/>
      <c r="M101" s="144"/>
      <c r="N101" s="160">
        <f aca="true" t="shared" si="23" ref="N101:O103">N102</f>
        <v>0</v>
      </c>
      <c r="O101" s="160">
        <f t="shared" si="23"/>
        <v>693</v>
      </c>
    </row>
    <row r="102" spans="1:15" s="41" customFormat="1" ht="45">
      <c r="A102" s="121" t="s">
        <v>273</v>
      </c>
      <c r="B102" s="26" t="s">
        <v>242</v>
      </c>
      <c r="C102" s="26" t="s">
        <v>222</v>
      </c>
      <c r="D102" s="26" t="s">
        <v>215</v>
      </c>
      <c r="E102" s="26" t="s">
        <v>12</v>
      </c>
      <c r="F102" s="26" t="s">
        <v>272</v>
      </c>
      <c r="G102" s="28"/>
      <c r="H102" s="28"/>
      <c r="I102" s="27">
        <f>I103</f>
        <v>693</v>
      </c>
      <c r="J102" s="144"/>
      <c r="K102" s="144"/>
      <c r="L102" s="144"/>
      <c r="M102" s="144"/>
      <c r="N102" s="160">
        <f t="shared" si="23"/>
        <v>0</v>
      </c>
      <c r="O102" s="160">
        <f t="shared" si="23"/>
        <v>693</v>
      </c>
    </row>
    <row r="103" spans="1:15" s="41" customFormat="1" ht="15">
      <c r="A103" s="121" t="s">
        <v>275</v>
      </c>
      <c r="B103" s="26" t="s">
        <v>242</v>
      </c>
      <c r="C103" s="26" t="s">
        <v>222</v>
      </c>
      <c r="D103" s="26" t="s">
        <v>215</v>
      </c>
      <c r="E103" s="26" t="s">
        <v>12</v>
      </c>
      <c r="F103" s="26" t="s">
        <v>274</v>
      </c>
      <c r="G103" s="28"/>
      <c r="H103" s="28"/>
      <c r="I103" s="27">
        <f>I104</f>
        <v>693</v>
      </c>
      <c r="J103" s="144"/>
      <c r="K103" s="144"/>
      <c r="L103" s="144"/>
      <c r="M103" s="144"/>
      <c r="N103" s="160">
        <f t="shared" si="23"/>
        <v>0</v>
      </c>
      <c r="O103" s="160">
        <f t="shared" si="23"/>
        <v>693</v>
      </c>
    </row>
    <row r="104" spans="1:15" s="41" customFormat="1" ht="15">
      <c r="A104" s="129" t="s">
        <v>260</v>
      </c>
      <c r="B104" s="28" t="s">
        <v>242</v>
      </c>
      <c r="C104" s="28" t="s">
        <v>222</v>
      </c>
      <c r="D104" s="28" t="s">
        <v>215</v>
      </c>
      <c r="E104" s="28" t="s">
        <v>12</v>
      </c>
      <c r="F104" s="28" t="s">
        <v>274</v>
      </c>
      <c r="G104" s="28" t="s">
        <v>248</v>
      </c>
      <c r="H104" s="28"/>
      <c r="I104" s="29">
        <v>693</v>
      </c>
      <c r="J104" s="144"/>
      <c r="K104" s="144"/>
      <c r="L104" s="144"/>
      <c r="M104" s="144"/>
      <c r="N104" s="172">
        <v>0</v>
      </c>
      <c r="O104" s="172">
        <f>I104+N104</f>
        <v>693</v>
      </c>
    </row>
    <row r="105" spans="1:15" s="41" customFormat="1" ht="15">
      <c r="A105" s="60" t="s">
        <v>209</v>
      </c>
      <c r="B105" s="47" t="s">
        <v>242</v>
      </c>
      <c r="C105" s="47" t="s">
        <v>222</v>
      </c>
      <c r="D105" s="47" t="s">
        <v>221</v>
      </c>
      <c r="E105" s="28"/>
      <c r="F105" s="47"/>
      <c r="G105" s="47"/>
      <c r="H105" s="47"/>
      <c r="I105" s="101">
        <f>I106+I165+I171</f>
        <v>301869.80000000005</v>
      </c>
      <c r="J105" s="27" t="e">
        <f>J106+#REF!</f>
        <v>#REF!</v>
      </c>
      <c r="K105" s="27" t="e">
        <f>K106+#REF!</f>
        <v>#REF!</v>
      </c>
      <c r="L105" s="27" t="e">
        <f>L106+#REF!</f>
        <v>#REF!</v>
      </c>
      <c r="M105" s="109" t="e">
        <f>M106+#REF!</f>
        <v>#REF!</v>
      </c>
      <c r="N105" s="171">
        <f>N106+N165+N171</f>
        <v>12884.3</v>
      </c>
      <c r="O105" s="171">
        <f>O106+O165+O171</f>
        <v>314754.1</v>
      </c>
    </row>
    <row r="106" spans="1:15" s="41" customFormat="1" ht="45">
      <c r="A106" s="121" t="s">
        <v>0</v>
      </c>
      <c r="B106" s="26" t="s">
        <v>242</v>
      </c>
      <c r="C106" s="26" t="s">
        <v>222</v>
      </c>
      <c r="D106" s="26" t="s">
        <v>221</v>
      </c>
      <c r="E106" s="26" t="s">
        <v>376</v>
      </c>
      <c r="F106" s="26"/>
      <c r="G106" s="26"/>
      <c r="H106" s="26"/>
      <c r="I106" s="27">
        <f>I107+I148+I154</f>
        <v>275667.60000000003</v>
      </c>
      <c r="J106" s="27">
        <f aca="true" t="shared" si="24" ref="J106:O106">J107+J148+J154</f>
        <v>0</v>
      </c>
      <c r="K106" s="27">
        <f t="shared" si="24"/>
        <v>0</v>
      </c>
      <c r="L106" s="27">
        <f t="shared" si="24"/>
        <v>0</v>
      </c>
      <c r="M106" s="27">
        <f t="shared" si="24"/>
        <v>0</v>
      </c>
      <c r="N106" s="160">
        <f t="shared" si="24"/>
        <v>11495.3</v>
      </c>
      <c r="O106" s="160">
        <f t="shared" si="24"/>
        <v>287162.89999999997</v>
      </c>
    </row>
    <row r="107" spans="1:15" s="41" customFormat="1" ht="61.5" customHeight="1">
      <c r="A107" s="121" t="s">
        <v>375</v>
      </c>
      <c r="B107" s="26" t="s">
        <v>242</v>
      </c>
      <c r="C107" s="26" t="s">
        <v>222</v>
      </c>
      <c r="D107" s="26" t="s">
        <v>221</v>
      </c>
      <c r="E107" s="26" t="s">
        <v>378</v>
      </c>
      <c r="F107" s="26"/>
      <c r="G107" s="26"/>
      <c r="H107" s="26"/>
      <c r="I107" s="27">
        <f>I108+I117+I122+I131+I136</f>
        <v>273906.60000000003</v>
      </c>
      <c r="J107" s="144"/>
      <c r="K107" s="144"/>
      <c r="L107" s="144"/>
      <c r="M107" s="144"/>
      <c r="N107" s="160">
        <f>N108+N117+N122+N131+N136</f>
        <v>11034.4</v>
      </c>
      <c r="O107" s="160">
        <f>O108+O117+O122+O131+O136</f>
        <v>284941</v>
      </c>
    </row>
    <row r="108" spans="1:15" s="41" customFormat="1" ht="90">
      <c r="A108" s="127" t="s">
        <v>288</v>
      </c>
      <c r="B108" s="26" t="s">
        <v>242</v>
      </c>
      <c r="C108" s="26" t="s">
        <v>222</v>
      </c>
      <c r="D108" s="26" t="s">
        <v>221</v>
      </c>
      <c r="E108" s="26" t="s">
        <v>384</v>
      </c>
      <c r="F108" s="26"/>
      <c r="G108" s="26"/>
      <c r="H108" s="26"/>
      <c r="I108" s="27">
        <f>I109+I113</f>
        <v>238005.5</v>
      </c>
      <c r="J108" s="141"/>
      <c r="K108" s="141"/>
      <c r="L108" s="141"/>
      <c r="M108" s="141"/>
      <c r="N108" s="160">
        <f>N109+N113</f>
        <v>11033.199999999999</v>
      </c>
      <c r="O108" s="160">
        <f>O109+O113</f>
        <v>249038.7</v>
      </c>
    </row>
    <row r="109" spans="1:15" s="41" customFormat="1" ht="192.75" customHeight="1">
      <c r="A109" s="127" t="s">
        <v>417</v>
      </c>
      <c r="B109" s="26" t="s">
        <v>242</v>
      </c>
      <c r="C109" s="26" t="s">
        <v>222</v>
      </c>
      <c r="D109" s="26" t="s">
        <v>221</v>
      </c>
      <c r="E109" s="26" t="s">
        <v>385</v>
      </c>
      <c r="F109" s="26"/>
      <c r="G109" s="26"/>
      <c r="H109" s="26"/>
      <c r="I109" s="27">
        <f>I110</f>
        <v>168397.2</v>
      </c>
      <c r="J109" s="141"/>
      <c r="K109" s="141"/>
      <c r="L109" s="141"/>
      <c r="M109" s="141"/>
      <c r="N109" s="160">
        <f aca="true" t="shared" si="25" ref="N109:O111">N110</f>
        <v>10846.8</v>
      </c>
      <c r="O109" s="160">
        <f t="shared" si="25"/>
        <v>179244</v>
      </c>
    </row>
    <row r="110" spans="1:15" s="41" customFormat="1" ht="45">
      <c r="A110" s="127" t="s">
        <v>273</v>
      </c>
      <c r="B110" s="26" t="s">
        <v>242</v>
      </c>
      <c r="C110" s="26" t="s">
        <v>222</v>
      </c>
      <c r="D110" s="26" t="s">
        <v>221</v>
      </c>
      <c r="E110" s="26" t="s">
        <v>385</v>
      </c>
      <c r="F110" s="26" t="s">
        <v>272</v>
      </c>
      <c r="G110" s="26"/>
      <c r="H110" s="26"/>
      <c r="I110" s="27">
        <f>I111</f>
        <v>168397.2</v>
      </c>
      <c r="J110" s="141"/>
      <c r="K110" s="141"/>
      <c r="L110" s="141"/>
      <c r="M110" s="141"/>
      <c r="N110" s="160">
        <f t="shared" si="25"/>
        <v>10846.8</v>
      </c>
      <c r="O110" s="160">
        <f t="shared" si="25"/>
        <v>179244</v>
      </c>
    </row>
    <row r="111" spans="1:15" s="41" customFormat="1" ht="15">
      <c r="A111" s="121" t="s">
        <v>275</v>
      </c>
      <c r="B111" s="26" t="s">
        <v>242</v>
      </c>
      <c r="C111" s="26" t="s">
        <v>222</v>
      </c>
      <c r="D111" s="26" t="s">
        <v>221</v>
      </c>
      <c r="E111" s="26" t="s">
        <v>385</v>
      </c>
      <c r="F111" s="26" t="s">
        <v>274</v>
      </c>
      <c r="G111" s="26"/>
      <c r="H111" s="26"/>
      <c r="I111" s="27">
        <f>I112</f>
        <v>168397.2</v>
      </c>
      <c r="J111" s="141"/>
      <c r="K111" s="141"/>
      <c r="L111" s="141"/>
      <c r="M111" s="141"/>
      <c r="N111" s="160">
        <f t="shared" si="25"/>
        <v>10846.8</v>
      </c>
      <c r="O111" s="160">
        <f t="shared" si="25"/>
        <v>179244</v>
      </c>
    </row>
    <row r="112" spans="1:15" s="41" customFormat="1" ht="15">
      <c r="A112" s="129" t="s">
        <v>261</v>
      </c>
      <c r="B112" s="28" t="s">
        <v>242</v>
      </c>
      <c r="C112" s="28" t="s">
        <v>222</v>
      </c>
      <c r="D112" s="28" t="s">
        <v>221</v>
      </c>
      <c r="E112" s="28" t="s">
        <v>385</v>
      </c>
      <c r="F112" s="28" t="s">
        <v>274</v>
      </c>
      <c r="G112" s="28" t="s">
        <v>249</v>
      </c>
      <c r="H112" s="28"/>
      <c r="I112" s="29">
        <v>168397.2</v>
      </c>
      <c r="J112" s="139"/>
      <c r="K112" s="139"/>
      <c r="L112" s="139"/>
      <c r="M112" s="139"/>
      <c r="N112" s="172">
        <v>10846.8</v>
      </c>
      <c r="O112" s="172">
        <f>I112+N112</f>
        <v>179244</v>
      </c>
    </row>
    <row r="113" spans="1:15" s="41" customFormat="1" ht="15">
      <c r="A113" s="121" t="s">
        <v>326</v>
      </c>
      <c r="B113" s="26" t="s">
        <v>242</v>
      </c>
      <c r="C113" s="26" t="s">
        <v>222</v>
      </c>
      <c r="D113" s="26" t="s">
        <v>221</v>
      </c>
      <c r="E113" s="26" t="s">
        <v>386</v>
      </c>
      <c r="F113" s="26"/>
      <c r="G113" s="26"/>
      <c r="H113" s="26"/>
      <c r="I113" s="27">
        <f>I114</f>
        <v>69608.3</v>
      </c>
      <c r="J113" s="139"/>
      <c r="K113" s="139"/>
      <c r="L113" s="139"/>
      <c r="M113" s="139"/>
      <c r="N113" s="160">
        <f aca="true" t="shared" si="26" ref="N113:O115">N114</f>
        <v>186.4</v>
      </c>
      <c r="O113" s="160">
        <f t="shared" si="26"/>
        <v>69794.7</v>
      </c>
    </row>
    <row r="114" spans="1:15" s="51" customFormat="1" ht="45">
      <c r="A114" s="127" t="s">
        <v>273</v>
      </c>
      <c r="B114" s="26" t="s">
        <v>242</v>
      </c>
      <c r="C114" s="26" t="s">
        <v>222</v>
      </c>
      <c r="D114" s="26" t="s">
        <v>221</v>
      </c>
      <c r="E114" s="26" t="s">
        <v>386</v>
      </c>
      <c r="F114" s="26" t="s">
        <v>272</v>
      </c>
      <c r="G114" s="26"/>
      <c r="H114" s="26"/>
      <c r="I114" s="27">
        <f>I115</f>
        <v>69608.3</v>
      </c>
      <c r="J114" s="27" t="e">
        <f>#REF!+J121</f>
        <v>#REF!</v>
      </c>
      <c r="K114" s="27" t="e">
        <f>#REF!+K121</f>
        <v>#REF!</v>
      </c>
      <c r="L114" s="27" t="e">
        <f>#REF!+L121</f>
        <v>#REF!</v>
      </c>
      <c r="M114" s="109" t="e">
        <f>#REF!+M121</f>
        <v>#REF!</v>
      </c>
      <c r="N114" s="160">
        <f t="shared" si="26"/>
        <v>186.4</v>
      </c>
      <c r="O114" s="160">
        <f t="shared" si="26"/>
        <v>69794.7</v>
      </c>
    </row>
    <row r="115" spans="1:15" s="41" customFormat="1" ht="15">
      <c r="A115" s="121" t="s">
        <v>275</v>
      </c>
      <c r="B115" s="26" t="s">
        <v>242</v>
      </c>
      <c r="C115" s="26" t="s">
        <v>222</v>
      </c>
      <c r="D115" s="26" t="s">
        <v>221</v>
      </c>
      <c r="E115" s="26" t="s">
        <v>386</v>
      </c>
      <c r="F115" s="26" t="s">
        <v>274</v>
      </c>
      <c r="G115" s="26"/>
      <c r="H115" s="26"/>
      <c r="I115" s="27">
        <f>I116</f>
        <v>69608.3</v>
      </c>
      <c r="J115" s="27" t="e">
        <f>J116</f>
        <v>#REF!</v>
      </c>
      <c r="K115" s="27" t="e">
        <f>K116</f>
        <v>#REF!</v>
      </c>
      <c r="L115" s="27" t="e">
        <f>L116</f>
        <v>#REF!</v>
      </c>
      <c r="M115" s="109" t="e">
        <f>M116</f>
        <v>#REF!</v>
      </c>
      <c r="N115" s="160">
        <f t="shared" si="26"/>
        <v>186.4</v>
      </c>
      <c r="O115" s="160">
        <f t="shared" si="26"/>
        <v>69794.7</v>
      </c>
    </row>
    <row r="116" spans="1:15" s="41" customFormat="1" ht="15">
      <c r="A116" s="126" t="s">
        <v>260</v>
      </c>
      <c r="B116" s="28" t="s">
        <v>242</v>
      </c>
      <c r="C116" s="28" t="s">
        <v>222</v>
      </c>
      <c r="D116" s="28" t="s">
        <v>221</v>
      </c>
      <c r="E116" s="28" t="s">
        <v>386</v>
      </c>
      <c r="F116" s="28" t="s">
        <v>274</v>
      </c>
      <c r="G116" s="28" t="s">
        <v>248</v>
      </c>
      <c r="H116" s="28"/>
      <c r="I116" s="29">
        <v>69608.3</v>
      </c>
      <c r="J116" s="27" t="e">
        <f>#REF!+#REF!</f>
        <v>#REF!</v>
      </c>
      <c r="K116" s="27" t="e">
        <f>#REF!+#REF!</f>
        <v>#REF!</v>
      </c>
      <c r="L116" s="27" t="e">
        <f>#REF!+#REF!</f>
        <v>#REF!</v>
      </c>
      <c r="M116" s="109" t="e">
        <f>#REF!+#REF!</f>
        <v>#REF!</v>
      </c>
      <c r="N116" s="172">
        <v>186.4</v>
      </c>
      <c r="O116" s="172">
        <f>I116+N116</f>
        <v>69794.7</v>
      </c>
    </row>
    <row r="117" spans="1:15" s="41" customFormat="1" ht="90">
      <c r="A117" s="121" t="s">
        <v>387</v>
      </c>
      <c r="B117" s="26" t="s">
        <v>242</v>
      </c>
      <c r="C117" s="26" t="s">
        <v>222</v>
      </c>
      <c r="D117" s="26" t="s">
        <v>221</v>
      </c>
      <c r="E117" s="26" t="s">
        <v>389</v>
      </c>
      <c r="F117" s="26"/>
      <c r="G117" s="26"/>
      <c r="H117" s="26"/>
      <c r="I117" s="27">
        <f>I118</f>
        <v>842.7</v>
      </c>
      <c r="J117" s="141"/>
      <c r="K117" s="141"/>
      <c r="L117" s="141"/>
      <c r="M117" s="141"/>
      <c r="N117" s="160">
        <f aca="true" t="shared" si="27" ref="N117:O120">N118</f>
        <v>1.2</v>
      </c>
      <c r="O117" s="160">
        <f t="shared" si="27"/>
        <v>843.9000000000001</v>
      </c>
    </row>
    <row r="118" spans="1:15" s="41" customFormat="1" ht="15">
      <c r="A118" s="121" t="s">
        <v>326</v>
      </c>
      <c r="B118" s="26" t="s">
        <v>242</v>
      </c>
      <c r="C118" s="26" t="s">
        <v>222</v>
      </c>
      <c r="D118" s="26" t="s">
        <v>221</v>
      </c>
      <c r="E118" s="26" t="s">
        <v>388</v>
      </c>
      <c r="F118" s="26"/>
      <c r="G118" s="26"/>
      <c r="H118" s="26"/>
      <c r="I118" s="27">
        <f>I119</f>
        <v>842.7</v>
      </c>
      <c r="J118" s="141"/>
      <c r="K118" s="141"/>
      <c r="L118" s="141"/>
      <c r="M118" s="141"/>
      <c r="N118" s="160">
        <f t="shared" si="27"/>
        <v>1.2</v>
      </c>
      <c r="O118" s="160">
        <f t="shared" si="27"/>
        <v>843.9000000000001</v>
      </c>
    </row>
    <row r="119" spans="1:15" s="51" customFormat="1" ht="45">
      <c r="A119" s="127" t="s">
        <v>273</v>
      </c>
      <c r="B119" s="26" t="s">
        <v>242</v>
      </c>
      <c r="C119" s="26" t="s">
        <v>222</v>
      </c>
      <c r="D119" s="26" t="s">
        <v>221</v>
      </c>
      <c r="E119" s="26" t="s">
        <v>388</v>
      </c>
      <c r="F119" s="26" t="s">
        <v>272</v>
      </c>
      <c r="G119" s="26"/>
      <c r="H119" s="26"/>
      <c r="I119" s="27">
        <f>I120</f>
        <v>842.7</v>
      </c>
      <c r="J119" s="27" t="e">
        <f>#REF!</f>
        <v>#REF!</v>
      </c>
      <c r="K119" s="27" t="e">
        <f>#REF!</f>
        <v>#REF!</v>
      </c>
      <c r="L119" s="27" t="e">
        <f>#REF!</f>
        <v>#REF!</v>
      </c>
      <c r="M119" s="109" t="e">
        <f>#REF!</f>
        <v>#REF!</v>
      </c>
      <c r="N119" s="160">
        <f t="shared" si="27"/>
        <v>1.2</v>
      </c>
      <c r="O119" s="160">
        <f t="shared" si="27"/>
        <v>843.9000000000001</v>
      </c>
    </row>
    <row r="120" spans="1:15" s="51" customFormat="1" ht="15.75">
      <c r="A120" s="121" t="s">
        <v>275</v>
      </c>
      <c r="B120" s="26" t="s">
        <v>242</v>
      </c>
      <c r="C120" s="26" t="s">
        <v>222</v>
      </c>
      <c r="D120" s="26" t="s">
        <v>221</v>
      </c>
      <c r="E120" s="26" t="s">
        <v>388</v>
      </c>
      <c r="F120" s="26" t="s">
        <v>274</v>
      </c>
      <c r="G120" s="26"/>
      <c r="H120" s="26"/>
      <c r="I120" s="27">
        <f>I121</f>
        <v>842.7</v>
      </c>
      <c r="J120" s="29">
        <v>2</v>
      </c>
      <c r="K120" s="29">
        <v>2</v>
      </c>
      <c r="L120" s="29">
        <v>2</v>
      </c>
      <c r="M120" s="110">
        <v>2</v>
      </c>
      <c r="N120" s="160">
        <f t="shared" si="27"/>
        <v>1.2</v>
      </c>
      <c r="O120" s="160">
        <f t="shared" si="27"/>
        <v>843.9000000000001</v>
      </c>
    </row>
    <row r="121" spans="1:15" s="51" customFormat="1" ht="15.75">
      <c r="A121" s="126" t="s">
        <v>260</v>
      </c>
      <c r="B121" s="28" t="s">
        <v>242</v>
      </c>
      <c r="C121" s="28" t="s">
        <v>222</v>
      </c>
      <c r="D121" s="28" t="s">
        <v>221</v>
      </c>
      <c r="E121" s="28" t="s">
        <v>388</v>
      </c>
      <c r="F121" s="28" t="s">
        <v>274</v>
      </c>
      <c r="G121" s="28" t="s">
        <v>248</v>
      </c>
      <c r="H121" s="28"/>
      <c r="I121" s="29">
        <v>842.7</v>
      </c>
      <c r="J121" s="27" t="e">
        <f>#REF!</f>
        <v>#REF!</v>
      </c>
      <c r="K121" s="27" t="e">
        <f>#REF!</f>
        <v>#REF!</v>
      </c>
      <c r="L121" s="27" t="e">
        <f>#REF!</f>
        <v>#REF!</v>
      </c>
      <c r="M121" s="109" t="e">
        <f>#REF!</f>
        <v>#REF!</v>
      </c>
      <c r="N121" s="172">
        <v>1.2</v>
      </c>
      <c r="O121" s="172">
        <f>I121+N121</f>
        <v>843.9000000000001</v>
      </c>
    </row>
    <row r="122" spans="1:15" s="51" customFormat="1" ht="45">
      <c r="A122" s="121" t="s">
        <v>396</v>
      </c>
      <c r="B122" s="26" t="s">
        <v>242</v>
      </c>
      <c r="C122" s="26" t="s">
        <v>222</v>
      </c>
      <c r="D122" s="26" t="s">
        <v>221</v>
      </c>
      <c r="E122" s="26" t="s">
        <v>397</v>
      </c>
      <c r="F122" s="26"/>
      <c r="G122" s="26"/>
      <c r="H122" s="26"/>
      <c r="I122" s="27">
        <f>I127+I123</f>
        <v>8274</v>
      </c>
      <c r="J122" s="27">
        <f aca="true" t="shared" si="28" ref="J122:M124">J123</f>
        <v>2650</v>
      </c>
      <c r="K122" s="27">
        <f t="shared" si="28"/>
        <v>2650</v>
      </c>
      <c r="L122" s="27">
        <f t="shared" si="28"/>
        <v>2650</v>
      </c>
      <c r="M122" s="109">
        <f t="shared" si="28"/>
        <v>2650</v>
      </c>
      <c r="N122" s="160">
        <f>N127+N123</f>
        <v>0</v>
      </c>
      <c r="O122" s="160">
        <f>O127+O123</f>
        <v>8274</v>
      </c>
    </row>
    <row r="123" spans="1:15" s="51" customFormat="1" ht="15.75">
      <c r="A123" s="128" t="s">
        <v>326</v>
      </c>
      <c r="B123" s="26" t="s">
        <v>242</v>
      </c>
      <c r="C123" s="26" t="s">
        <v>222</v>
      </c>
      <c r="D123" s="26" t="s">
        <v>221</v>
      </c>
      <c r="E123" s="26" t="s">
        <v>454</v>
      </c>
      <c r="F123" s="26"/>
      <c r="G123" s="26"/>
      <c r="H123" s="47"/>
      <c r="I123" s="27">
        <f>I124</f>
        <v>4137</v>
      </c>
      <c r="J123" s="27">
        <f t="shared" si="28"/>
        <v>2650</v>
      </c>
      <c r="K123" s="27">
        <f t="shared" si="28"/>
        <v>2650</v>
      </c>
      <c r="L123" s="27">
        <f t="shared" si="28"/>
        <v>2650</v>
      </c>
      <c r="M123" s="109">
        <f t="shared" si="28"/>
        <v>2650</v>
      </c>
      <c r="N123" s="160">
        <f aca="true" t="shared" si="29" ref="N123:O125">N124</f>
        <v>0</v>
      </c>
      <c r="O123" s="160">
        <f t="shared" si="29"/>
        <v>4137</v>
      </c>
    </row>
    <row r="124" spans="1:15" s="54" customFormat="1" ht="45">
      <c r="A124" s="127" t="s">
        <v>273</v>
      </c>
      <c r="B124" s="26" t="s">
        <v>242</v>
      </c>
      <c r="C124" s="26" t="s">
        <v>222</v>
      </c>
      <c r="D124" s="26" t="s">
        <v>221</v>
      </c>
      <c r="E124" s="26" t="s">
        <v>454</v>
      </c>
      <c r="F124" s="26" t="s">
        <v>272</v>
      </c>
      <c r="G124" s="26"/>
      <c r="H124" s="26"/>
      <c r="I124" s="27">
        <f>I125</f>
        <v>4137</v>
      </c>
      <c r="J124" s="27">
        <f t="shared" si="28"/>
        <v>2650</v>
      </c>
      <c r="K124" s="27">
        <f t="shared" si="28"/>
        <v>2650</v>
      </c>
      <c r="L124" s="27">
        <f t="shared" si="28"/>
        <v>2650</v>
      </c>
      <c r="M124" s="109">
        <f t="shared" si="28"/>
        <v>2650</v>
      </c>
      <c r="N124" s="160">
        <f t="shared" si="29"/>
        <v>0</v>
      </c>
      <c r="O124" s="160">
        <f t="shared" si="29"/>
        <v>4137</v>
      </c>
    </row>
    <row r="125" spans="1:15" s="54" customFormat="1" ht="15.75">
      <c r="A125" s="121" t="s">
        <v>275</v>
      </c>
      <c r="B125" s="26" t="s">
        <v>242</v>
      </c>
      <c r="C125" s="26" t="s">
        <v>222</v>
      </c>
      <c r="D125" s="26" t="s">
        <v>221</v>
      </c>
      <c r="E125" s="26" t="s">
        <v>454</v>
      </c>
      <c r="F125" s="26" t="s">
        <v>274</v>
      </c>
      <c r="G125" s="26"/>
      <c r="H125" s="26"/>
      <c r="I125" s="27">
        <f>I126</f>
        <v>4137</v>
      </c>
      <c r="J125" s="29">
        <v>2650</v>
      </c>
      <c r="K125" s="29">
        <v>2650</v>
      </c>
      <c r="L125" s="29">
        <v>2650</v>
      </c>
      <c r="M125" s="110">
        <v>2650</v>
      </c>
      <c r="N125" s="160">
        <f t="shared" si="29"/>
        <v>0</v>
      </c>
      <c r="O125" s="160">
        <f t="shared" si="29"/>
        <v>4137</v>
      </c>
    </row>
    <row r="126" spans="1:15" s="41" customFormat="1" ht="15">
      <c r="A126" s="126" t="s">
        <v>261</v>
      </c>
      <c r="B126" s="28" t="s">
        <v>242</v>
      </c>
      <c r="C126" s="28" t="s">
        <v>222</v>
      </c>
      <c r="D126" s="28" t="s">
        <v>221</v>
      </c>
      <c r="E126" s="26" t="s">
        <v>454</v>
      </c>
      <c r="F126" s="28" t="s">
        <v>274</v>
      </c>
      <c r="G126" s="28" t="s">
        <v>249</v>
      </c>
      <c r="H126" s="28"/>
      <c r="I126" s="29">
        <v>4137</v>
      </c>
      <c r="J126" s="141"/>
      <c r="K126" s="141"/>
      <c r="L126" s="141"/>
      <c r="M126" s="141"/>
      <c r="N126" s="172">
        <v>0</v>
      </c>
      <c r="O126" s="172">
        <f>I126+N126</f>
        <v>4137</v>
      </c>
    </row>
    <row r="127" spans="1:15" s="41" customFormat="1" ht="17.25" customHeight="1">
      <c r="A127" s="128" t="s">
        <v>326</v>
      </c>
      <c r="B127" s="26" t="s">
        <v>242</v>
      </c>
      <c r="C127" s="26" t="s">
        <v>222</v>
      </c>
      <c r="D127" s="26" t="s">
        <v>221</v>
      </c>
      <c r="E127" s="26" t="s">
        <v>398</v>
      </c>
      <c r="F127" s="26"/>
      <c r="G127" s="26"/>
      <c r="H127" s="47"/>
      <c r="I127" s="27">
        <f>I128</f>
        <v>4137</v>
      </c>
      <c r="J127" s="141"/>
      <c r="K127" s="141"/>
      <c r="L127" s="141"/>
      <c r="M127" s="141"/>
      <c r="N127" s="160">
        <f aca="true" t="shared" si="30" ref="N127:O129">N128</f>
        <v>0</v>
      </c>
      <c r="O127" s="160">
        <f t="shared" si="30"/>
        <v>4137</v>
      </c>
    </row>
    <row r="128" spans="1:15" s="52" customFormat="1" ht="45">
      <c r="A128" s="127" t="s">
        <v>273</v>
      </c>
      <c r="B128" s="26" t="s">
        <v>242</v>
      </c>
      <c r="C128" s="26" t="s">
        <v>222</v>
      </c>
      <c r="D128" s="26" t="s">
        <v>221</v>
      </c>
      <c r="E128" s="26" t="s">
        <v>398</v>
      </c>
      <c r="F128" s="26" t="s">
        <v>272</v>
      </c>
      <c r="G128" s="26"/>
      <c r="H128" s="26"/>
      <c r="I128" s="27">
        <f>I129</f>
        <v>4137</v>
      </c>
      <c r="J128" s="141"/>
      <c r="K128" s="141"/>
      <c r="L128" s="141"/>
      <c r="M128" s="141"/>
      <c r="N128" s="160">
        <f t="shared" si="30"/>
        <v>0</v>
      </c>
      <c r="O128" s="160">
        <f t="shared" si="30"/>
        <v>4137</v>
      </c>
    </row>
    <row r="129" spans="1:15" s="41" customFormat="1" ht="15">
      <c r="A129" s="121" t="s">
        <v>275</v>
      </c>
      <c r="B129" s="26" t="s">
        <v>242</v>
      </c>
      <c r="C129" s="26" t="s">
        <v>222</v>
      </c>
      <c r="D129" s="26" t="s">
        <v>221</v>
      </c>
      <c r="E129" s="26" t="s">
        <v>398</v>
      </c>
      <c r="F129" s="26" t="s">
        <v>274</v>
      </c>
      <c r="G129" s="26"/>
      <c r="H129" s="26"/>
      <c r="I129" s="27">
        <f>I130</f>
        <v>4137</v>
      </c>
      <c r="J129" s="141"/>
      <c r="K129" s="141"/>
      <c r="L129" s="141"/>
      <c r="M129" s="141"/>
      <c r="N129" s="160">
        <f t="shared" si="30"/>
        <v>0</v>
      </c>
      <c r="O129" s="160">
        <f t="shared" si="30"/>
        <v>4137</v>
      </c>
    </row>
    <row r="130" spans="1:15" s="41" customFormat="1" ht="15">
      <c r="A130" s="126" t="s">
        <v>260</v>
      </c>
      <c r="B130" s="28" t="s">
        <v>242</v>
      </c>
      <c r="C130" s="28" t="s">
        <v>222</v>
      </c>
      <c r="D130" s="28" t="s">
        <v>221</v>
      </c>
      <c r="E130" s="28" t="s">
        <v>398</v>
      </c>
      <c r="F130" s="28" t="s">
        <v>274</v>
      </c>
      <c r="G130" s="28" t="s">
        <v>248</v>
      </c>
      <c r="H130" s="28"/>
      <c r="I130" s="29">
        <v>4137</v>
      </c>
      <c r="J130" s="141"/>
      <c r="K130" s="141"/>
      <c r="L130" s="141"/>
      <c r="M130" s="141"/>
      <c r="N130" s="172">
        <v>0</v>
      </c>
      <c r="O130" s="172">
        <f>I130+N130</f>
        <v>4137</v>
      </c>
    </row>
    <row r="131" spans="1:15" s="41" customFormat="1" ht="30">
      <c r="A131" s="121" t="s">
        <v>391</v>
      </c>
      <c r="B131" s="26" t="s">
        <v>242</v>
      </c>
      <c r="C131" s="26" t="s">
        <v>222</v>
      </c>
      <c r="D131" s="26" t="s">
        <v>221</v>
      </c>
      <c r="E131" s="26" t="s">
        <v>392</v>
      </c>
      <c r="F131" s="26"/>
      <c r="G131" s="26"/>
      <c r="H131" s="26"/>
      <c r="I131" s="27">
        <f>I132</f>
        <v>2864.7</v>
      </c>
      <c r="J131" s="141"/>
      <c r="K131" s="141"/>
      <c r="L131" s="141"/>
      <c r="M131" s="141"/>
      <c r="N131" s="160">
        <f aca="true" t="shared" si="31" ref="N131:O134">N132</f>
        <v>0</v>
      </c>
      <c r="O131" s="160">
        <f t="shared" si="31"/>
        <v>2864.7</v>
      </c>
    </row>
    <row r="132" spans="1:15" s="41" customFormat="1" ht="15">
      <c r="A132" s="128" t="s">
        <v>326</v>
      </c>
      <c r="B132" s="26" t="s">
        <v>242</v>
      </c>
      <c r="C132" s="26" t="s">
        <v>222</v>
      </c>
      <c r="D132" s="26" t="s">
        <v>221</v>
      </c>
      <c r="E132" s="26" t="s">
        <v>393</v>
      </c>
      <c r="F132" s="26"/>
      <c r="G132" s="26"/>
      <c r="H132" s="47"/>
      <c r="I132" s="27">
        <f>I133</f>
        <v>2864.7</v>
      </c>
      <c r="J132" s="141"/>
      <c r="K132" s="141"/>
      <c r="L132" s="141"/>
      <c r="M132" s="141"/>
      <c r="N132" s="160">
        <f t="shared" si="31"/>
        <v>0</v>
      </c>
      <c r="O132" s="160">
        <f t="shared" si="31"/>
        <v>2864.7</v>
      </c>
    </row>
    <row r="133" spans="1:15" s="41" customFormat="1" ht="45">
      <c r="A133" s="127" t="s">
        <v>273</v>
      </c>
      <c r="B133" s="26" t="s">
        <v>242</v>
      </c>
      <c r="C133" s="26" t="s">
        <v>222</v>
      </c>
      <c r="D133" s="26" t="s">
        <v>221</v>
      </c>
      <c r="E133" s="26" t="s">
        <v>393</v>
      </c>
      <c r="F133" s="26" t="s">
        <v>272</v>
      </c>
      <c r="G133" s="26"/>
      <c r="H133" s="26"/>
      <c r="I133" s="27">
        <f>I134</f>
        <v>2864.7</v>
      </c>
      <c r="J133" s="141"/>
      <c r="K133" s="141"/>
      <c r="L133" s="141"/>
      <c r="M133" s="141"/>
      <c r="N133" s="160">
        <f t="shared" si="31"/>
        <v>0</v>
      </c>
      <c r="O133" s="160">
        <f t="shared" si="31"/>
        <v>2864.7</v>
      </c>
    </row>
    <row r="134" spans="1:15" s="41" customFormat="1" ht="15">
      <c r="A134" s="121" t="s">
        <v>275</v>
      </c>
      <c r="B134" s="26" t="s">
        <v>242</v>
      </c>
      <c r="C134" s="26" t="s">
        <v>222</v>
      </c>
      <c r="D134" s="26" t="s">
        <v>221</v>
      </c>
      <c r="E134" s="26" t="s">
        <v>393</v>
      </c>
      <c r="F134" s="26" t="s">
        <v>274</v>
      </c>
      <c r="G134" s="26"/>
      <c r="H134" s="26"/>
      <c r="I134" s="27">
        <f>I135</f>
        <v>2864.7</v>
      </c>
      <c r="J134" s="141"/>
      <c r="K134" s="141"/>
      <c r="L134" s="141"/>
      <c r="M134" s="141"/>
      <c r="N134" s="160">
        <f t="shared" si="31"/>
        <v>0</v>
      </c>
      <c r="O134" s="160">
        <f t="shared" si="31"/>
        <v>2864.7</v>
      </c>
    </row>
    <row r="135" spans="1:15" s="41" customFormat="1" ht="15">
      <c r="A135" s="126" t="s">
        <v>260</v>
      </c>
      <c r="B135" s="28" t="s">
        <v>242</v>
      </c>
      <c r="C135" s="28" t="s">
        <v>222</v>
      </c>
      <c r="D135" s="28" t="s">
        <v>221</v>
      </c>
      <c r="E135" s="28" t="s">
        <v>393</v>
      </c>
      <c r="F135" s="28" t="s">
        <v>274</v>
      </c>
      <c r="G135" s="28" t="s">
        <v>248</v>
      </c>
      <c r="H135" s="28"/>
      <c r="I135" s="29">
        <v>2864.7</v>
      </c>
      <c r="J135" s="141"/>
      <c r="K135" s="141"/>
      <c r="L135" s="141"/>
      <c r="M135" s="141"/>
      <c r="N135" s="172">
        <v>0</v>
      </c>
      <c r="O135" s="172">
        <f>I135+N135</f>
        <v>2864.7</v>
      </c>
    </row>
    <row r="136" spans="1:15" s="41" customFormat="1" ht="75">
      <c r="A136" s="121" t="s">
        <v>492</v>
      </c>
      <c r="B136" s="26" t="s">
        <v>242</v>
      </c>
      <c r="C136" s="26" t="s">
        <v>222</v>
      </c>
      <c r="D136" s="26" t="s">
        <v>221</v>
      </c>
      <c r="E136" s="26" t="s">
        <v>493</v>
      </c>
      <c r="F136" s="28"/>
      <c r="G136" s="28"/>
      <c r="H136" s="28"/>
      <c r="I136" s="27">
        <f>I141+I137</f>
        <v>23919.7</v>
      </c>
      <c r="J136" s="27">
        <f aca="true" t="shared" si="32" ref="J136:O136">J141+J137</f>
        <v>0</v>
      </c>
      <c r="K136" s="27">
        <f t="shared" si="32"/>
        <v>0</v>
      </c>
      <c r="L136" s="27">
        <f t="shared" si="32"/>
        <v>0</v>
      </c>
      <c r="M136" s="27">
        <f t="shared" si="32"/>
        <v>0</v>
      </c>
      <c r="N136" s="160">
        <f t="shared" si="32"/>
        <v>0</v>
      </c>
      <c r="O136" s="160">
        <f t="shared" si="32"/>
        <v>23919.7</v>
      </c>
    </row>
    <row r="137" spans="1:15" s="41" customFormat="1" ht="15">
      <c r="A137" s="128" t="s">
        <v>326</v>
      </c>
      <c r="B137" s="26" t="s">
        <v>242</v>
      </c>
      <c r="C137" s="26" t="s">
        <v>222</v>
      </c>
      <c r="D137" s="26" t="s">
        <v>221</v>
      </c>
      <c r="E137" s="26" t="s">
        <v>560</v>
      </c>
      <c r="F137" s="28"/>
      <c r="G137" s="28"/>
      <c r="H137" s="28"/>
      <c r="I137" s="27">
        <f>I138</f>
        <v>277</v>
      </c>
      <c r="J137" s="27"/>
      <c r="K137" s="27"/>
      <c r="L137" s="27"/>
      <c r="M137" s="27"/>
      <c r="N137" s="160">
        <f aca="true" t="shared" si="33" ref="N137:O139">N138</f>
        <v>0</v>
      </c>
      <c r="O137" s="160">
        <f t="shared" si="33"/>
        <v>277</v>
      </c>
    </row>
    <row r="138" spans="1:15" s="41" customFormat="1" ht="45">
      <c r="A138" s="127" t="s">
        <v>273</v>
      </c>
      <c r="B138" s="26" t="s">
        <v>242</v>
      </c>
      <c r="C138" s="26" t="s">
        <v>222</v>
      </c>
      <c r="D138" s="26" t="s">
        <v>221</v>
      </c>
      <c r="E138" s="26" t="s">
        <v>560</v>
      </c>
      <c r="F138" s="26" t="s">
        <v>272</v>
      </c>
      <c r="G138" s="26"/>
      <c r="H138" s="28"/>
      <c r="I138" s="27">
        <f>I139</f>
        <v>277</v>
      </c>
      <c r="J138" s="27"/>
      <c r="K138" s="27"/>
      <c r="L138" s="27"/>
      <c r="M138" s="27"/>
      <c r="N138" s="160">
        <f t="shared" si="33"/>
        <v>0</v>
      </c>
      <c r="O138" s="160">
        <f t="shared" si="33"/>
        <v>277</v>
      </c>
    </row>
    <row r="139" spans="1:15" s="41" customFormat="1" ht="15">
      <c r="A139" s="121" t="s">
        <v>275</v>
      </c>
      <c r="B139" s="26" t="s">
        <v>242</v>
      </c>
      <c r="C139" s="26" t="s">
        <v>222</v>
      </c>
      <c r="D139" s="26" t="s">
        <v>221</v>
      </c>
      <c r="E139" s="26" t="s">
        <v>560</v>
      </c>
      <c r="F139" s="26" t="s">
        <v>274</v>
      </c>
      <c r="G139" s="26"/>
      <c r="H139" s="28"/>
      <c r="I139" s="27">
        <f>I140</f>
        <v>277</v>
      </c>
      <c r="J139" s="27"/>
      <c r="K139" s="27"/>
      <c r="L139" s="27"/>
      <c r="M139" s="27"/>
      <c r="N139" s="160">
        <f t="shared" si="33"/>
        <v>0</v>
      </c>
      <c r="O139" s="160">
        <f t="shared" si="33"/>
        <v>277</v>
      </c>
    </row>
    <row r="140" spans="1:15" s="41" customFormat="1" ht="15">
      <c r="A140" s="126" t="s">
        <v>260</v>
      </c>
      <c r="B140" s="26" t="s">
        <v>242</v>
      </c>
      <c r="C140" s="26" t="s">
        <v>222</v>
      </c>
      <c r="D140" s="26" t="s">
        <v>221</v>
      </c>
      <c r="E140" s="26" t="s">
        <v>560</v>
      </c>
      <c r="F140" s="28" t="s">
        <v>274</v>
      </c>
      <c r="G140" s="28" t="s">
        <v>248</v>
      </c>
      <c r="H140" s="28"/>
      <c r="I140" s="29">
        <v>277</v>
      </c>
      <c r="J140" s="29"/>
      <c r="K140" s="29"/>
      <c r="L140" s="29"/>
      <c r="M140" s="29"/>
      <c r="N140" s="164">
        <v>0</v>
      </c>
      <c r="O140" s="164">
        <f>I140+N140</f>
        <v>277</v>
      </c>
    </row>
    <row r="141" spans="1:15" s="41" customFormat="1" ht="75">
      <c r="A141" s="128" t="s">
        <v>525</v>
      </c>
      <c r="B141" s="26" t="s">
        <v>242</v>
      </c>
      <c r="C141" s="26" t="s">
        <v>222</v>
      </c>
      <c r="D141" s="26" t="s">
        <v>221</v>
      </c>
      <c r="E141" s="26" t="s">
        <v>494</v>
      </c>
      <c r="F141" s="26"/>
      <c r="G141" s="26"/>
      <c r="H141" s="28"/>
      <c r="I141" s="27">
        <f>I142+I145</f>
        <v>23642.7</v>
      </c>
      <c r="J141" s="27">
        <f aca="true" t="shared" si="34" ref="J141:O141">J142+J145</f>
        <v>0</v>
      </c>
      <c r="K141" s="27">
        <f t="shared" si="34"/>
        <v>0</v>
      </c>
      <c r="L141" s="27">
        <f t="shared" si="34"/>
        <v>0</v>
      </c>
      <c r="M141" s="27">
        <f t="shared" si="34"/>
        <v>0</v>
      </c>
      <c r="N141" s="160">
        <f t="shared" si="34"/>
        <v>0</v>
      </c>
      <c r="O141" s="160">
        <f t="shared" si="34"/>
        <v>23642.7</v>
      </c>
    </row>
    <row r="142" spans="1:15" s="41" customFormat="1" ht="45">
      <c r="A142" s="127" t="s">
        <v>273</v>
      </c>
      <c r="B142" s="26" t="s">
        <v>242</v>
      </c>
      <c r="C142" s="26" t="s">
        <v>222</v>
      </c>
      <c r="D142" s="26" t="s">
        <v>221</v>
      </c>
      <c r="E142" s="26" t="s">
        <v>494</v>
      </c>
      <c r="F142" s="26" t="s">
        <v>272</v>
      </c>
      <c r="G142" s="26"/>
      <c r="H142" s="28"/>
      <c r="I142" s="27">
        <f>I143</f>
        <v>236.5</v>
      </c>
      <c r="J142" s="141"/>
      <c r="K142" s="141"/>
      <c r="L142" s="141"/>
      <c r="M142" s="141"/>
      <c r="N142" s="160">
        <f>N143</f>
        <v>0</v>
      </c>
      <c r="O142" s="160">
        <f>O143</f>
        <v>236.5</v>
      </c>
    </row>
    <row r="143" spans="1:15" s="41" customFormat="1" ht="15">
      <c r="A143" s="121" t="s">
        <v>275</v>
      </c>
      <c r="B143" s="26" t="s">
        <v>242</v>
      </c>
      <c r="C143" s="26" t="s">
        <v>222</v>
      </c>
      <c r="D143" s="26" t="s">
        <v>221</v>
      </c>
      <c r="E143" s="26" t="s">
        <v>494</v>
      </c>
      <c r="F143" s="26" t="s">
        <v>274</v>
      </c>
      <c r="G143" s="26"/>
      <c r="H143" s="28"/>
      <c r="I143" s="27">
        <f>I144</f>
        <v>236.5</v>
      </c>
      <c r="J143" s="141"/>
      <c r="K143" s="141"/>
      <c r="L143" s="141"/>
      <c r="M143" s="141"/>
      <c r="N143" s="160">
        <f>N144</f>
        <v>0</v>
      </c>
      <c r="O143" s="160">
        <f>O144</f>
        <v>236.5</v>
      </c>
    </row>
    <row r="144" spans="1:15" s="41" customFormat="1" ht="18.75" customHeight="1">
      <c r="A144" s="126" t="s">
        <v>260</v>
      </c>
      <c r="B144" s="28" t="s">
        <v>242</v>
      </c>
      <c r="C144" s="28" t="s">
        <v>222</v>
      </c>
      <c r="D144" s="28" t="s">
        <v>221</v>
      </c>
      <c r="E144" s="28" t="s">
        <v>494</v>
      </c>
      <c r="F144" s="28" t="s">
        <v>274</v>
      </c>
      <c r="G144" s="28" t="s">
        <v>248</v>
      </c>
      <c r="H144" s="28"/>
      <c r="I144" s="29">
        <v>236.5</v>
      </c>
      <c r="J144" s="141"/>
      <c r="K144" s="141"/>
      <c r="L144" s="141"/>
      <c r="M144" s="141"/>
      <c r="N144" s="172">
        <v>0</v>
      </c>
      <c r="O144" s="172">
        <f>I144+N144</f>
        <v>236.5</v>
      </c>
    </row>
    <row r="145" spans="1:15" s="41" customFormat="1" ht="45">
      <c r="A145" s="127" t="s">
        <v>273</v>
      </c>
      <c r="B145" s="26" t="s">
        <v>242</v>
      </c>
      <c r="C145" s="26" t="s">
        <v>222</v>
      </c>
      <c r="D145" s="26" t="s">
        <v>221</v>
      </c>
      <c r="E145" s="26" t="s">
        <v>494</v>
      </c>
      <c r="F145" s="26" t="s">
        <v>272</v>
      </c>
      <c r="G145" s="26"/>
      <c r="H145" s="28"/>
      <c r="I145" s="27">
        <f>I146</f>
        <v>23406.2</v>
      </c>
      <c r="J145" s="141"/>
      <c r="K145" s="141"/>
      <c r="L145" s="141"/>
      <c r="M145" s="141"/>
      <c r="N145" s="160">
        <f>N146</f>
        <v>0</v>
      </c>
      <c r="O145" s="160">
        <f>O146</f>
        <v>23406.2</v>
      </c>
    </row>
    <row r="146" spans="1:15" s="55" customFormat="1" ht="15">
      <c r="A146" s="121" t="s">
        <v>275</v>
      </c>
      <c r="B146" s="26" t="s">
        <v>242</v>
      </c>
      <c r="C146" s="26" t="s">
        <v>222</v>
      </c>
      <c r="D146" s="26" t="s">
        <v>221</v>
      </c>
      <c r="E146" s="26" t="s">
        <v>494</v>
      </c>
      <c r="F146" s="26" t="s">
        <v>274</v>
      </c>
      <c r="G146" s="26"/>
      <c r="H146" s="28"/>
      <c r="I146" s="27">
        <f>I147</f>
        <v>23406.2</v>
      </c>
      <c r="J146" s="27" t="e">
        <f>#REF!+#REF!+#REF!</f>
        <v>#REF!</v>
      </c>
      <c r="K146" s="27" t="e">
        <f>#REF!+#REF!+#REF!</f>
        <v>#REF!</v>
      </c>
      <c r="L146" s="27" t="e">
        <f>#REF!+#REF!+#REF!</f>
        <v>#REF!</v>
      </c>
      <c r="M146" s="109" t="e">
        <f>#REF!+#REF!+#REF!</f>
        <v>#REF!</v>
      </c>
      <c r="N146" s="160">
        <f>N147</f>
        <v>0</v>
      </c>
      <c r="O146" s="160">
        <f>O147</f>
        <v>23406.2</v>
      </c>
    </row>
    <row r="147" spans="1:15" s="55" customFormat="1" ht="15">
      <c r="A147" s="126" t="s">
        <v>261</v>
      </c>
      <c r="B147" s="28" t="s">
        <v>242</v>
      </c>
      <c r="C147" s="28" t="s">
        <v>222</v>
      </c>
      <c r="D147" s="28" t="s">
        <v>221</v>
      </c>
      <c r="E147" s="28" t="s">
        <v>494</v>
      </c>
      <c r="F147" s="28" t="s">
        <v>274</v>
      </c>
      <c r="G147" s="28" t="s">
        <v>249</v>
      </c>
      <c r="H147" s="28"/>
      <c r="I147" s="29">
        <v>23406.2</v>
      </c>
      <c r="J147" s="27"/>
      <c r="K147" s="27"/>
      <c r="L147" s="27"/>
      <c r="M147" s="109"/>
      <c r="N147" s="172">
        <v>0</v>
      </c>
      <c r="O147" s="172">
        <f>I147+N147</f>
        <v>23406.2</v>
      </c>
    </row>
    <row r="148" spans="1:15" s="55" customFormat="1" ht="60">
      <c r="A148" s="121" t="s">
        <v>428</v>
      </c>
      <c r="B148" s="26" t="s">
        <v>430</v>
      </c>
      <c r="C148" s="26" t="s">
        <v>222</v>
      </c>
      <c r="D148" s="26" t="s">
        <v>221</v>
      </c>
      <c r="E148" s="26" t="s">
        <v>426</v>
      </c>
      <c r="F148" s="26"/>
      <c r="G148" s="26"/>
      <c r="H148" s="26"/>
      <c r="I148" s="27">
        <f>I153</f>
        <v>422.3</v>
      </c>
      <c r="J148" s="27"/>
      <c r="K148" s="27"/>
      <c r="L148" s="27"/>
      <c r="M148" s="109"/>
      <c r="N148" s="160">
        <f>N153</f>
        <v>0</v>
      </c>
      <c r="O148" s="160">
        <f>O153</f>
        <v>422.3</v>
      </c>
    </row>
    <row r="149" spans="1:15" s="55" customFormat="1" ht="30">
      <c r="A149" s="121" t="s">
        <v>429</v>
      </c>
      <c r="B149" s="26" t="s">
        <v>430</v>
      </c>
      <c r="C149" s="26" t="s">
        <v>222</v>
      </c>
      <c r="D149" s="26" t="s">
        <v>221</v>
      </c>
      <c r="E149" s="26" t="s">
        <v>427</v>
      </c>
      <c r="F149" s="26"/>
      <c r="G149" s="26"/>
      <c r="H149" s="26"/>
      <c r="I149" s="27">
        <f>I150</f>
        <v>422.3</v>
      </c>
      <c r="J149" s="27"/>
      <c r="K149" s="27"/>
      <c r="L149" s="27"/>
      <c r="M149" s="109"/>
      <c r="N149" s="160">
        <f aca="true" t="shared" si="35" ref="N149:O152">N150</f>
        <v>0</v>
      </c>
      <c r="O149" s="160">
        <f t="shared" si="35"/>
        <v>422.3</v>
      </c>
    </row>
    <row r="150" spans="1:15" s="55" customFormat="1" ht="15">
      <c r="A150" s="121" t="s">
        <v>326</v>
      </c>
      <c r="B150" s="26" t="s">
        <v>242</v>
      </c>
      <c r="C150" s="26" t="s">
        <v>222</v>
      </c>
      <c r="D150" s="26" t="s">
        <v>221</v>
      </c>
      <c r="E150" s="26" t="s">
        <v>432</v>
      </c>
      <c r="F150" s="26"/>
      <c r="G150" s="26"/>
      <c r="H150" s="26"/>
      <c r="I150" s="27">
        <f>I151</f>
        <v>422.3</v>
      </c>
      <c r="J150" s="27"/>
      <c r="K150" s="27"/>
      <c r="L150" s="27"/>
      <c r="M150" s="109"/>
      <c r="N150" s="160">
        <f t="shared" si="35"/>
        <v>0</v>
      </c>
      <c r="O150" s="160">
        <f t="shared" si="35"/>
        <v>422.3</v>
      </c>
    </row>
    <row r="151" spans="1:15" s="41" customFormat="1" ht="45">
      <c r="A151" s="127" t="s">
        <v>273</v>
      </c>
      <c r="B151" s="26" t="s">
        <v>242</v>
      </c>
      <c r="C151" s="26" t="s">
        <v>222</v>
      </c>
      <c r="D151" s="26" t="s">
        <v>221</v>
      </c>
      <c r="E151" s="26" t="s">
        <v>432</v>
      </c>
      <c r="F151" s="26" t="s">
        <v>272</v>
      </c>
      <c r="G151" s="26"/>
      <c r="H151" s="26"/>
      <c r="I151" s="27">
        <f>I152</f>
        <v>422.3</v>
      </c>
      <c r="J151" s="29"/>
      <c r="K151" s="29"/>
      <c r="L151" s="29"/>
      <c r="M151" s="110"/>
      <c r="N151" s="160">
        <f t="shared" si="35"/>
        <v>0</v>
      </c>
      <c r="O151" s="160">
        <f t="shared" si="35"/>
        <v>422.3</v>
      </c>
    </row>
    <row r="152" spans="1:15" s="41" customFormat="1" ht="15">
      <c r="A152" s="121" t="s">
        <v>275</v>
      </c>
      <c r="B152" s="26" t="s">
        <v>242</v>
      </c>
      <c r="C152" s="26" t="s">
        <v>222</v>
      </c>
      <c r="D152" s="26" t="s">
        <v>221</v>
      </c>
      <c r="E152" s="26" t="s">
        <v>432</v>
      </c>
      <c r="F152" s="26" t="s">
        <v>274</v>
      </c>
      <c r="G152" s="26"/>
      <c r="H152" s="26"/>
      <c r="I152" s="27">
        <f>I153</f>
        <v>422.3</v>
      </c>
      <c r="J152" s="27">
        <f>J153</f>
        <v>0</v>
      </c>
      <c r="K152" s="27">
        <f>K153</f>
        <v>0</v>
      </c>
      <c r="L152" s="27">
        <f>L153</f>
        <v>0</v>
      </c>
      <c r="M152" s="109">
        <f>M153</f>
        <v>0</v>
      </c>
      <c r="N152" s="160">
        <f t="shared" si="35"/>
        <v>0</v>
      </c>
      <c r="O152" s="160">
        <f t="shared" si="35"/>
        <v>422.3</v>
      </c>
    </row>
    <row r="153" spans="1:15" s="41" customFormat="1" ht="15">
      <c r="A153" s="126" t="s">
        <v>260</v>
      </c>
      <c r="B153" s="28" t="s">
        <v>242</v>
      </c>
      <c r="C153" s="28" t="s">
        <v>222</v>
      </c>
      <c r="D153" s="28" t="s">
        <v>221</v>
      </c>
      <c r="E153" s="28" t="s">
        <v>432</v>
      </c>
      <c r="F153" s="28" t="s">
        <v>274</v>
      </c>
      <c r="G153" s="28" t="s">
        <v>248</v>
      </c>
      <c r="H153" s="28"/>
      <c r="I153" s="29">
        <v>422.3</v>
      </c>
      <c r="J153" s="145"/>
      <c r="K153" s="145"/>
      <c r="L153" s="145"/>
      <c r="M153" s="145"/>
      <c r="N153" s="172">
        <v>0</v>
      </c>
      <c r="O153" s="172">
        <f>I153+N153</f>
        <v>422.3</v>
      </c>
    </row>
    <row r="154" spans="1:15" s="41" customFormat="1" ht="45">
      <c r="A154" s="121" t="s">
        <v>2</v>
      </c>
      <c r="B154" s="26" t="s">
        <v>242</v>
      </c>
      <c r="C154" s="26" t="s">
        <v>222</v>
      </c>
      <c r="D154" s="26" t="s">
        <v>221</v>
      </c>
      <c r="E154" s="26" t="s">
        <v>3</v>
      </c>
      <c r="F154" s="26"/>
      <c r="G154" s="26"/>
      <c r="H154" s="28"/>
      <c r="I154" s="27">
        <f>I155+I160</f>
        <v>1338.7</v>
      </c>
      <c r="J154" s="27">
        <f aca="true" t="shared" si="36" ref="J154:O154">J155+J160</f>
        <v>0</v>
      </c>
      <c r="K154" s="27">
        <f t="shared" si="36"/>
        <v>0</v>
      </c>
      <c r="L154" s="27">
        <f t="shared" si="36"/>
        <v>0</v>
      </c>
      <c r="M154" s="27">
        <f t="shared" si="36"/>
        <v>0</v>
      </c>
      <c r="N154" s="160">
        <f t="shared" si="36"/>
        <v>460.9</v>
      </c>
      <c r="O154" s="160">
        <f t="shared" si="36"/>
        <v>1799.6000000000001</v>
      </c>
    </row>
    <row r="155" spans="1:15" s="41" customFormat="1" ht="45">
      <c r="A155" s="121" t="s">
        <v>4</v>
      </c>
      <c r="B155" s="26" t="s">
        <v>242</v>
      </c>
      <c r="C155" s="26" t="s">
        <v>222</v>
      </c>
      <c r="D155" s="26" t="s">
        <v>221</v>
      </c>
      <c r="E155" s="26" t="s">
        <v>5</v>
      </c>
      <c r="F155" s="28"/>
      <c r="G155" s="28"/>
      <c r="H155" s="28"/>
      <c r="I155" s="27">
        <f>I156</f>
        <v>535.7</v>
      </c>
      <c r="J155" s="145"/>
      <c r="K155" s="145"/>
      <c r="L155" s="145"/>
      <c r="M155" s="145"/>
      <c r="N155" s="160">
        <f aca="true" t="shared" si="37" ref="N155:O158">N156</f>
        <v>233.7</v>
      </c>
      <c r="O155" s="160">
        <f t="shared" si="37"/>
        <v>769.4000000000001</v>
      </c>
    </row>
    <row r="156" spans="1:15" s="41" customFormat="1" ht="15">
      <c r="A156" s="127" t="s">
        <v>326</v>
      </c>
      <c r="B156" s="26" t="s">
        <v>242</v>
      </c>
      <c r="C156" s="26" t="s">
        <v>222</v>
      </c>
      <c r="D156" s="26" t="s">
        <v>221</v>
      </c>
      <c r="E156" s="26" t="s">
        <v>6</v>
      </c>
      <c r="F156" s="28"/>
      <c r="G156" s="28"/>
      <c r="H156" s="28"/>
      <c r="I156" s="27">
        <f>I157</f>
        <v>535.7</v>
      </c>
      <c r="J156" s="145"/>
      <c r="K156" s="145"/>
      <c r="L156" s="145"/>
      <c r="M156" s="145"/>
      <c r="N156" s="160">
        <f t="shared" si="37"/>
        <v>233.7</v>
      </c>
      <c r="O156" s="160">
        <f t="shared" si="37"/>
        <v>769.4000000000001</v>
      </c>
    </row>
    <row r="157" spans="1:15" s="41" customFormat="1" ht="45">
      <c r="A157" s="127" t="s">
        <v>273</v>
      </c>
      <c r="B157" s="26" t="s">
        <v>242</v>
      </c>
      <c r="C157" s="26" t="s">
        <v>222</v>
      </c>
      <c r="D157" s="26" t="s">
        <v>221</v>
      </c>
      <c r="E157" s="26" t="s">
        <v>6</v>
      </c>
      <c r="F157" s="26" t="s">
        <v>272</v>
      </c>
      <c r="G157" s="26"/>
      <c r="H157" s="28"/>
      <c r="I157" s="27">
        <f>I158</f>
        <v>535.7</v>
      </c>
      <c r="J157" s="145"/>
      <c r="K157" s="145"/>
      <c r="L157" s="145"/>
      <c r="M157" s="145"/>
      <c r="N157" s="160">
        <f t="shared" si="37"/>
        <v>233.7</v>
      </c>
      <c r="O157" s="160">
        <f t="shared" si="37"/>
        <v>769.4000000000001</v>
      </c>
    </row>
    <row r="158" spans="1:15" s="41" customFormat="1" ht="15">
      <c r="A158" s="121" t="s">
        <v>275</v>
      </c>
      <c r="B158" s="26" t="s">
        <v>242</v>
      </c>
      <c r="C158" s="26" t="s">
        <v>222</v>
      </c>
      <c r="D158" s="26" t="s">
        <v>221</v>
      </c>
      <c r="E158" s="26" t="s">
        <v>6</v>
      </c>
      <c r="F158" s="26" t="s">
        <v>274</v>
      </c>
      <c r="G158" s="26"/>
      <c r="H158" s="28"/>
      <c r="I158" s="27">
        <f>I159</f>
        <v>535.7</v>
      </c>
      <c r="J158" s="145"/>
      <c r="K158" s="145"/>
      <c r="L158" s="145"/>
      <c r="M158" s="145"/>
      <c r="N158" s="160">
        <f t="shared" si="37"/>
        <v>233.7</v>
      </c>
      <c r="O158" s="160">
        <f t="shared" si="37"/>
        <v>769.4000000000001</v>
      </c>
    </row>
    <row r="159" spans="1:15" s="41" customFormat="1" ht="15">
      <c r="A159" s="129" t="s">
        <v>260</v>
      </c>
      <c r="B159" s="28" t="s">
        <v>242</v>
      </c>
      <c r="C159" s="28" t="s">
        <v>222</v>
      </c>
      <c r="D159" s="28" t="s">
        <v>221</v>
      </c>
      <c r="E159" s="28" t="s">
        <v>6</v>
      </c>
      <c r="F159" s="28" t="s">
        <v>274</v>
      </c>
      <c r="G159" s="28" t="s">
        <v>248</v>
      </c>
      <c r="H159" s="28"/>
      <c r="I159" s="29">
        <v>535.7</v>
      </c>
      <c r="J159" s="145"/>
      <c r="K159" s="145"/>
      <c r="L159" s="145"/>
      <c r="M159" s="145"/>
      <c r="N159" s="172">
        <v>233.7</v>
      </c>
      <c r="O159" s="172">
        <f>I159+N159</f>
        <v>769.4000000000001</v>
      </c>
    </row>
    <row r="160" spans="1:15" s="41" customFormat="1" ht="75">
      <c r="A160" s="121" t="s">
        <v>499</v>
      </c>
      <c r="B160" s="26" t="s">
        <v>242</v>
      </c>
      <c r="C160" s="26" t="s">
        <v>222</v>
      </c>
      <c r="D160" s="26" t="s">
        <v>221</v>
      </c>
      <c r="E160" s="26" t="s">
        <v>497</v>
      </c>
      <c r="F160" s="28"/>
      <c r="G160" s="28"/>
      <c r="H160" s="28"/>
      <c r="I160" s="27">
        <f>I161</f>
        <v>803</v>
      </c>
      <c r="J160" s="145"/>
      <c r="K160" s="145"/>
      <c r="L160" s="145"/>
      <c r="M160" s="145"/>
      <c r="N160" s="160">
        <f aca="true" t="shared" si="38" ref="N160:O163">N161</f>
        <v>227.2</v>
      </c>
      <c r="O160" s="160">
        <f t="shared" si="38"/>
        <v>1030.2</v>
      </c>
    </row>
    <row r="161" spans="1:15" s="41" customFormat="1" ht="15">
      <c r="A161" s="127" t="s">
        <v>326</v>
      </c>
      <c r="B161" s="26" t="s">
        <v>242</v>
      </c>
      <c r="C161" s="26" t="s">
        <v>222</v>
      </c>
      <c r="D161" s="26" t="s">
        <v>221</v>
      </c>
      <c r="E161" s="26" t="s">
        <v>498</v>
      </c>
      <c r="F161" s="28"/>
      <c r="G161" s="28"/>
      <c r="H161" s="28"/>
      <c r="I161" s="27">
        <f>I162</f>
        <v>803</v>
      </c>
      <c r="J161" s="145"/>
      <c r="K161" s="145"/>
      <c r="L161" s="145"/>
      <c r="M161" s="145"/>
      <c r="N161" s="160">
        <f t="shared" si="38"/>
        <v>227.2</v>
      </c>
      <c r="O161" s="160">
        <f t="shared" si="38"/>
        <v>1030.2</v>
      </c>
    </row>
    <row r="162" spans="1:15" s="41" customFormat="1" ht="45">
      <c r="A162" s="127" t="s">
        <v>273</v>
      </c>
      <c r="B162" s="26" t="s">
        <v>242</v>
      </c>
      <c r="C162" s="26" t="s">
        <v>222</v>
      </c>
      <c r="D162" s="26" t="s">
        <v>221</v>
      </c>
      <c r="E162" s="26" t="s">
        <v>498</v>
      </c>
      <c r="F162" s="26" t="s">
        <v>272</v>
      </c>
      <c r="G162" s="26"/>
      <c r="H162" s="28"/>
      <c r="I162" s="27">
        <f>I163</f>
        <v>803</v>
      </c>
      <c r="J162" s="145"/>
      <c r="K162" s="145"/>
      <c r="L162" s="145"/>
      <c r="M162" s="145"/>
      <c r="N162" s="160">
        <f t="shared" si="38"/>
        <v>227.2</v>
      </c>
      <c r="O162" s="160">
        <f t="shared" si="38"/>
        <v>1030.2</v>
      </c>
    </row>
    <row r="163" spans="1:15" s="41" customFormat="1" ht="15">
      <c r="A163" s="121" t="s">
        <v>275</v>
      </c>
      <c r="B163" s="26" t="s">
        <v>242</v>
      </c>
      <c r="C163" s="26" t="s">
        <v>222</v>
      </c>
      <c r="D163" s="26" t="s">
        <v>221</v>
      </c>
      <c r="E163" s="26" t="s">
        <v>498</v>
      </c>
      <c r="F163" s="26" t="s">
        <v>274</v>
      </c>
      <c r="G163" s="26"/>
      <c r="H163" s="28"/>
      <c r="I163" s="27">
        <f>I164</f>
        <v>803</v>
      </c>
      <c r="J163" s="145"/>
      <c r="K163" s="145"/>
      <c r="L163" s="145"/>
      <c r="M163" s="145"/>
      <c r="N163" s="160">
        <f t="shared" si="38"/>
        <v>227.2</v>
      </c>
      <c r="O163" s="160">
        <f t="shared" si="38"/>
        <v>1030.2</v>
      </c>
    </row>
    <row r="164" spans="1:15" s="41" customFormat="1" ht="15">
      <c r="A164" s="129" t="s">
        <v>260</v>
      </c>
      <c r="B164" s="28" t="s">
        <v>242</v>
      </c>
      <c r="C164" s="28" t="s">
        <v>222</v>
      </c>
      <c r="D164" s="28" t="s">
        <v>221</v>
      </c>
      <c r="E164" s="28" t="s">
        <v>498</v>
      </c>
      <c r="F164" s="28" t="s">
        <v>274</v>
      </c>
      <c r="G164" s="28" t="s">
        <v>248</v>
      </c>
      <c r="H164" s="28"/>
      <c r="I164" s="29">
        <v>803</v>
      </c>
      <c r="J164" s="145"/>
      <c r="K164" s="145"/>
      <c r="L164" s="145"/>
      <c r="M164" s="145"/>
      <c r="N164" s="172">
        <v>227.2</v>
      </c>
      <c r="O164" s="172">
        <f>I164+N164</f>
        <v>1030.2</v>
      </c>
    </row>
    <row r="165" spans="1:15" s="41" customFormat="1" ht="45">
      <c r="A165" s="127" t="s">
        <v>463</v>
      </c>
      <c r="B165" s="26" t="s">
        <v>242</v>
      </c>
      <c r="C165" s="26" t="s">
        <v>222</v>
      </c>
      <c r="D165" s="26" t="s">
        <v>221</v>
      </c>
      <c r="E165" s="26" t="s">
        <v>54</v>
      </c>
      <c r="F165" s="26"/>
      <c r="G165" s="26"/>
      <c r="H165" s="28"/>
      <c r="I165" s="27">
        <f>I166</f>
        <v>110</v>
      </c>
      <c r="J165" s="145"/>
      <c r="K165" s="145"/>
      <c r="L165" s="145"/>
      <c r="M165" s="145"/>
      <c r="N165" s="160">
        <f aca="true" t="shared" si="39" ref="N165:O169">N166</f>
        <v>0</v>
      </c>
      <c r="O165" s="160">
        <f t="shared" si="39"/>
        <v>110</v>
      </c>
    </row>
    <row r="166" spans="1:15" s="41" customFormat="1" ht="62.25" customHeight="1">
      <c r="A166" s="127" t="s">
        <v>408</v>
      </c>
      <c r="B166" s="26" t="s">
        <v>242</v>
      </c>
      <c r="C166" s="26" t="s">
        <v>222</v>
      </c>
      <c r="D166" s="26" t="s">
        <v>221</v>
      </c>
      <c r="E166" s="26" t="s">
        <v>55</v>
      </c>
      <c r="F166" s="26"/>
      <c r="G166" s="26"/>
      <c r="H166" s="28"/>
      <c r="I166" s="27">
        <f>I167</f>
        <v>110</v>
      </c>
      <c r="J166" s="145"/>
      <c r="K166" s="145"/>
      <c r="L166" s="145"/>
      <c r="M166" s="145"/>
      <c r="N166" s="160">
        <f t="shared" si="39"/>
        <v>0</v>
      </c>
      <c r="O166" s="160">
        <f t="shared" si="39"/>
        <v>110</v>
      </c>
    </row>
    <row r="167" spans="1:15" s="41" customFormat="1" ht="15">
      <c r="A167" s="127" t="s">
        <v>326</v>
      </c>
      <c r="B167" s="26" t="s">
        <v>242</v>
      </c>
      <c r="C167" s="26" t="s">
        <v>222</v>
      </c>
      <c r="D167" s="26" t="s">
        <v>221</v>
      </c>
      <c r="E167" s="26" t="s">
        <v>56</v>
      </c>
      <c r="F167" s="26"/>
      <c r="G167" s="26"/>
      <c r="H167" s="28"/>
      <c r="I167" s="27">
        <f>I168</f>
        <v>110</v>
      </c>
      <c r="J167" s="145"/>
      <c r="K167" s="145"/>
      <c r="L167" s="145"/>
      <c r="M167" s="145"/>
      <c r="N167" s="160">
        <f t="shared" si="39"/>
        <v>0</v>
      </c>
      <c r="O167" s="160">
        <f t="shared" si="39"/>
        <v>110</v>
      </c>
    </row>
    <row r="168" spans="1:15" s="41" customFormat="1" ht="45">
      <c r="A168" s="127" t="s">
        <v>273</v>
      </c>
      <c r="B168" s="26" t="s">
        <v>242</v>
      </c>
      <c r="C168" s="26" t="s">
        <v>222</v>
      </c>
      <c r="D168" s="26" t="s">
        <v>221</v>
      </c>
      <c r="E168" s="26" t="s">
        <v>56</v>
      </c>
      <c r="F168" s="26" t="s">
        <v>272</v>
      </c>
      <c r="G168" s="26"/>
      <c r="H168" s="28"/>
      <c r="I168" s="27">
        <f>I169</f>
        <v>110</v>
      </c>
      <c r="J168" s="145"/>
      <c r="K168" s="145"/>
      <c r="L168" s="145"/>
      <c r="M168" s="145"/>
      <c r="N168" s="160">
        <f t="shared" si="39"/>
        <v>0</v>
      </c>
      <c r="O168" s="160">
        <f t="shared" si="39"/>
        <v>110</v>
      </c>
    </row>
    <row r="169" spans="1:15" s="41" customFormat="1" ht="15">
      <c r="A169" s="121" t="s">
        <v>275</v>
      </c>
      <c r="B169" s="26" t="s">
        <v>242</v>
      </c>
      <c r="C169" s="26" t="s">
        <v>222</v>
      </c>
      <c r="D169" s="26" t="s">
        <v>221</v>
      </c>
      <c r="E169" s="26" t="s">
        <v>56</v>
      </c>
      <c r="F169" s="26" t="s">
        <v>274</v>
      </c>
      <c r="G169" s="26"/>
      <c r="H169" s="28"/>
      <c r="I169" s="27">
        <f>I170</f>
        <v>110</v>
      </c>
      <c r="J169" s="145"/>
      <c r="K169" s="145"/>
      <c r="L169" s="145"/>
      <c r="M169" s="145"/>
      <c r="N169" s="160">
        <f t="shared" si="39"/>
        <v>0</v>
      </c>
      <c r="O169" s="160">
        <f t="shared" si="39"/>
        <v>110</v>
      </c>
    </row>
    <row r="170" spans="1:15" s="41" customFormat="1" ht="15">
      <c r="A170" s="126" t="s">
        <v>260</v>
      </c>
      <c r="B170" s="28" t="s">
        <v>242</v>
      </c>
      <c r="C170" s="28" t="s">
        <v>222</v>
      </c>
      <c r="D170" s="28" t="s">
        <v>221</v>
      </c>
      <c r="E170" s="28" t="s">
        <v>56</v>
      </c>
      <c r="F170" s="28" t="s">
        <v>274</v>
      </c>
      <c r="G170" s="28" t="s">
        <v>248</v>
      </c>
      <c r="H170" s="28"/>
      <c r="I170" s="29">
        <v>110</v>
      </c>
      <c r="J170" s="145"/>
      <c r="K170" s="145"/>
      <c r="L170" s="145"/>
      <c r="M170" s="145"/>
      <c r="N170" s="172">
        <v>0</v>
      </c>
      <c r="O170" s="172">
        <f>I170+N170</f>
        <v>110</v>
      </c>
    </row>
    <row r="171" spans="1:15" s="41" customFormat="1" ht="19.5" customHeight="1">
      <c r="A171" s="121" t="s">
        <v>190</v>
      </c>
      <c r="B171" s="26" t="s">
        <v>242</v>
      </c>
      <c r="C171" s="26" t="s">
        <v>222</v>
      </c>
      <c r="D171" s="26" t="s">
        <v>221</v>
      </c>
      <c r="E171" s="119" t="s">
        <v>400</v>
      </c>
      <c r="F171" s="47"/>
      <c r="G171" s="47"/>
      <c r="H171" s="28"/>
      <c r="I171" s="27">
        <f>I172+I184+I188+I176+I180</f>
        <v>26092.2</v>
      </c>
      <c r="J171" s="27">
        <f aca="true" t="shared" si="40" ref="J171:O171">J172+J184+J188+J176+J180</f>
        <v>0</v>
      </c>
      <c r="K171" s="27">
        <f t="shared" si="40"/>
        <v>0</v>
      </c>
      <c r="L171" s="27">
        <f t="shared" si="40"/>
        <v>0</v>
      </c>
      <c r="M171" s="27">
        <f t="shared" si="40"/>
        <v>0</v>
      </c>
      <c r="N171" s="160">
        <f t="shared" si="40"/>
        <v>1389</v>
      </c>
      <c r="O171" s="160">
        <f t="shared" si="40"/>
        <v>27481.2</v>
      </c>
    </row>
    <row r="172" spans="1:15" s="41" customFormat="1" ht="46.5" customHeight="1">
      <c r="A172" s="127" t="s">
        <v>325</v>
      </c>
      <c r="B172" s="26" t="s">
        <v>242</v>
      </c>
      <c r="C172" s="26" t="s">
        <v>222</v>
      </c>
      <c r="D172" s="26" t="s">
        <v>221</v>
      </c>
      <c r="E172" s="119" t="s">
        <v>383</v>
      </c>
      <c r="F172" s="47"/>
      <c r="G172" s="47"/>
      <c r="H172" s="28"/>
      <c r="I172" s="27">
        <f>I173</f>
        <v>5576.2</v>
      </c>
      <c r="J172" s="141"/>
      <c r="K172" s="141"/>
      <c r="L172" s="141"/>
      <c r="M172" s="141"/>
      <c r="N172" s="160">
        <f aca="true" t="shared" si="41" ref="N172:O174">N173</f>
        <v>1389</v>
      </c>
      <c r="O172" s="160">
        <f t="shared" si="41"/>
        <v>6965.2</v>
      </c>
    </row>
    <row r="173" spans="1:15" s="41" customFormat="1" ht="45">
      <c r="A173" s="127" t="s">
        <v>273</v>
      </c>
      <c r="B173" s="26" t="s">
        <v>242</v>
      </c>
      <c r="C173" s="26" t="s">
        <v>222</v>
      </c>
      <c r="D173" s="26" t="s">
        <v>221</v>
      </c>
      <c r="E173" s="119" t="s">
        <v>383</v>
      </c>
      <c r="F173" s="26" t="s">
        <v>272</v>
      </c>
      <c r="G173" s="47"/>
      <c r="H173" s="28"/>
      <c r="I173" s="27">
        <f>I174</f>
        <v>5576.2</v>
      </c>
      <c r="J173" s="141"/>
      <c r="K173" s="141"/>
      <c r="L173" s="141"/>
      <c r="M173" s="141"/>
      <c r="N173" s="160">
        <f t="shared" si="41"/>
        <v>1389</v>
      </c>
      <c r="O173" s="160">
        <f t="shared" si="41"/>
        <v>6965.2</v>
      </c>
    </row>
    <row r="174" spans="1:15" s="41" customFormat="1" ht="15">
      <c r="A174" s="121" t="s">
        <v>275</v>
      </c>
      <c r="B174" s="26" t="s">
        <v>242</v>
      </c>
      <c r="C174" s="26" t="s">
        <v>222</v>
      </c>
      <c r="D174" s="26" t="s">
        <v>221</v>
      </c>
      <c r="E174" s="119" t="s">
        <v>383</v>
      </c>
      <c r="F174" s="26" t="s">
        <v>274</v>
      </c>
      <c r="G174" s="47"/>
      <c r="H174" s="28"/>
      <c r="I174" s="27">
        <f>I175</f>
        <v>5576.2</v>
      </c>
      <c r="J174" s="141"/>
      <c r="K174" s="141"/>
      <c r="L174" s="141"/>
      <c r="M174" s="141"/>
      <c r="N174" s="160">
        <f t="shared" si="41"/>
        <v>1389</v>
      </c>
      <c r="O174" s="160">
        <f t="shared" si="41"/>
        <v>6965.2</v>
      </c>
    </row>
    <row r="175" spans="1:15" s="41" customFormat="1" ht="15">
      <c r="A175" s="129" t="s">
        <v>261</v>
      </c>
      <c r="B175" s="28" t="s">
        <v>242</v>
      </c>
      <c r="C175" s="28" t="s">
        <v>222</v>
      </c>
      <c r="D175" s="28" t="s">
        <v>221</v>
      </c>
      <c r="E175" s="56" t="s">
        <v>383</v>
      </c>
      <c r="F175" s="28" t="s">
        <v>274</v>
      </c>
      <c r="G175" s="28" t="s">
        <v>249</v>
      </c>
      <c r="H175" s="28"/>
      <c r="I175" s="29">
        <v>5576.2</v>
      </c>
      <c r="J175" s="141"/>
      <c r="K175" s="141"/>
      <c r="L175" s="141"/>
      <c r="M175" s="141"/>
      <c r="N175" s="172">
        <v>1389</v>
      </c>
      <c r="O175" s="172">
        <f>I175+N175</f>
        <v>6965.2</v>
      </c>
    </row>
    <row r="176" spans="1:15" s="41" customFormat="1" ht="75.75" customHeight="1">
      <c r="A176" s="121" t="s">
        <v>452</v>
      </c>
      <c r="B176" s="26" t="s">
        <v>242</v>
      </c>
      <c r="C176" s="26" t="s">
        <v>222</v>
      </c>
      <c r="D176" s="26" t="s">
        <v>221</v>
      </c>
      <c r="E176" s="26" t="s">
        <v>451</v>
      </c>
      <c r="F176" s="26"/>
      <c r="G176" s="28"/>
      <c r="H176" s="28"/>
      <c r="I176" s="27">
        <f>I177</f>
        <v>750</v>
      </c>
      <c r="J176" s="141"/>
      <c r="K176" s="141"/>
      <c r="L176" s="141"/>
      <c r="M176" s="141"/>
      <c r="N176" s="160">
        <f aca="true" t="shared" si="42" ref="N176:O178">N177</f>
        <v>0</v>
      </c>
      <c r="O176" s="160">
        <f t="shared" si="42"/>
        <v>750</v>
      </c>
    </row>
    <row r="177" spans="1:15" s="41" customFormat="1" ht="45">
      <c r="A177" s="121" t="s">
        <v>273</v>
      </c>
      <c r="B177" s="26" t="s">
        <v>242</v>
      </c>
      <c r="C177" s="26" t="s">
        <v>222</v>
      </c>
      <c r="D177" s="26" t="s">
        <v>221</v>
      </c>
      <c r="E177" s="26" t="s">
        <v>451</v>
      </c>
      <c r="F177" s="26" t="s">
        <v>272</v>
      </c>
      <c r="G177" s="28"/>
      <c r="H177" s="28"/>
      <c r="I177" s="27">
        <f>I178</f>
        <v>750</v>
      </c>
      <c r="J177" s="141"/>
      <c r="K177" s="141"/>
      <c r="L177" s="141"/>
      <c r="M177" s="141"/>
      <c r="N177" s="160">
        <f t="shared" si="42"/>
        <v>0</v>
      </c>
      <c r="O177" s="160">
        <f t="shared" si="42"/>
        <v>750</v>
      </c>
    </row>
    <row r="178" spans="1:15" s="41" customFormat="1" ht="15">
      <c r="A178" s="121" t="s">
        <v>275</v>
      </c>
      <c r="B178" s="26" t="s">
        <v>242</v>
      </c>
      <c r="C178" s="26" t="s">
        <v>222</v>
      </c>
      <c r="D178" s="26" t="s">
        <v>221</v>
      </c>
      <c r="E178" s="26" t="s">
        <v>451</v>
      </c>
      <c r="F178" s="26" t="s">
        <v>274</v>
      </c>
      <c r="G178" s="28"/>
      <c r="H178" s="28"/>
      <c r="I178" s="27">
        <f>I179</f>
        <v>750</v>
      </c>
      <c r="J178" s="141"/>
      <c r="K178" s="141"/>
      <c r="L178" s="141"/>
      <c r="M178" s="141"/>
      <c r="N178" s="160">
        <f t="shared" si="42"/>
        <v>0</v>
      </c>
      <c r="O178" s="160">
        <f t="shared" si="42"/>
        <v>750</v>
      </c>
    </row>
    <row r="179" spans="1:15" s="41" customFormat="1" ht="15">
      <c r="A179" s="129" t="s">
        <v>261</v>
      </c>
      <c r="B179" s="28" t="s">
        <v>242</v>
      </c>
      <c r="C179" s="28" t="s">
        <v>222</v>
      </c>
      <c r="D179" s="28" t="s">
        <v>221</v>
      </c>
      <c r="E179" s="28" t="s">
        <v>451</v>
      </c>
      <c r="F179" s="28" t="s">
        <v>274</v>
      </c>
      <c r="G179" s="28" t="s">
        <v>249</v>
      </c>
      <c r="H179" s="28"/>
      <c r="I179" s="29">
        <v>750</v>
      </c>
      <c r="J179" s="141"/>
      <c r="K179" s="141"/>
      <c r="L179" s="141"/>
      <c r="M179" s="141"/>
      <c r="N179" s="172">
        <v>0</v>
      </c>
      <c r="O179" s="172">
        <f>I179+N179</f>
        <v>750</v>
      </c>
    </row>
    <row r="180" spans="1:15" s="41" customFormat="1" ht="60">
      <c r="A180" s="121" t="s">
        <v>322</v>
      </c>
      <c r="B180" s="26" t="s">
        <v>242</v>
      </c>
      <c r="C180" s="26" t="s">
        <v>222</v>
      </c>
      <c r="D180" s="26" t="s">
        <v>221</v>
      </c>
      <c r="E180" s="26" t="s">
        <v>12</v>
      </c>
      <c r="F180" s="26"/>
      <c r="G180" s="28"/>
      <c r="H180" s="28"/>
      <c r="I180" s="27">
        <f>I181</f>
        <v>840</v>
      </c>
      <c r="J180" s="141"/>
      <c r="K180" s="141"/>
      <c r="L180" s="141"/>
      <c r="M180" s="141"/>
      <c r="N180" s="160">
        <f aca="true" t="shared" si="43" ref="N180:O182">N181</f>
        <v>0</v>
      </c>
      <c r="O180" s="160">
        <f t="shared" si="43"/>
        <v>840</v>
      </c>
    </row>
    <row r="181" spans="1:15" s="41" customFormat="1" ht="45">
      <c r="A181" s="121" t="s">
        <v>273</v>
      </c>
      <c r="B181" s="26" t="s">
        <v>242</v>
      </c>
      <c r="C181" s="26" t="s">
        <v>222</v>
      </c>
      <c r="D181" s="26" t="s">
        <v>221</v>
      </c>
      <c r="E181" s="26" t="s">
        <v>12</v>
      </c>
      <c r="F181" s="26" t="s">
        <v>272</v>
      </c>
      <c r="G181" s="28"/>
      <c r="H181" s="28"/>
      <c r="I181" s="27">
        <f>I182</f>
        <v>840</v>
      </c>
      <c r="J181" s="141"/>
      <c r="K181" s="141"/>
      <c r="L181" s="141"/>
      <c r="M181" s="141"/>
      <c r="N181" s="160">
        <f t="shared" si="43"/>
        <v>0</v>
      </c>
      <c r="O181" s="160">
        <f t="shared" si="43"/>
        <v>840</v>
      </c>
    </row>
    <row r="182" spans="1:15" s="41" customFormat="1" ht="15">
      <c r="A182" s="121" t="s">
        <v>275</v>
      </c>
      <c r="B182" s="26" t="s">
        <v>242</v>
      </c>
      <c r="C182" s="26" t="s">
        <v>222</v>
      </c>
      <c r="D182" s="26" t="s">
        <v>221</v>
      </c>
      <c r="E182" s="26" t="s">
        <v>12</v>
      </c>
      <c r="F182" s="26" t="s">
        <v>274</v>
      </c>
      <c r="G182" s="28"/>
      <c r="H182" s="28"/>
      <c r="I182" s="27">
        <f>I183</f>
        <v>840</v>
      </c>
      <c r="J182" s="141"/>
      <c r="K182" s="141"/>
      <c r="L182" s="141"/>
      <c r="M182" s="141"/>
      <c r="N182" s="160">
        <f t="shared" si="43"/>
        <v>0</v>
      </c>
      <c r="O182" s="160">
        <f t="shared" si="43"/>
        <v>840</v>
      </c>
    </row>
    <row r="183" spans="1:15" s="41" customFormat="1" ht="15">
      <c r="A183" s="129" t="s">
        <v>260</v>
      </c>
      <c r="B183" s="28" t="s">
        <v>242</v>
      </c>
      <c r="C183" s="28" t="s">
        <v>222</v>
      </c>
      <c r="D183" s="28" t="s">
        <v>221</v>
      </c>
      <c r="E183" s="28" t="s">
        <v>12</v>
      </c>
      <c r="F183" s="28" t="s">
        <v>274</v>
      </c>
      <c r="G183" s="28" t="s">
        <v>248</v>
      </c>
      <c r="H183" s="28"/>
      <c r="I183" s="29">
        <v>840</v>
      </c>
      <c r="J183" s="141"/>
      <c r="K183" s="141"/>
      <c r="L183" s="141"/>
      <c r="M183" s="141"/>
      <c r="N183" s="172">
        <v>0</v>
      </c>
      <c r="O183" s="172">
        <f>I183+N183</f>
        <v>840</v>
      </c>
    </row>
    <row r="184" spans="1:15" s="41" customFormat="1" ht="90">
      <c r="A184" s="121" t="s">
        <v>480</v>
      </c>
      <c r="B184" s="26" t="s">
        <v>242</v>
      </c>
      <c r="C184" s="26" t="s">
        <v>222</v>
      </c>
      <c r="D184" s="26" t="s">
        <v>221</v>
      </c>
      <c r="E184" s="119" t="s">
        <v>481</v>
      </c>
      <c r="F184" s="28"/>
      <c r="G184" s="28"/>
      <c r="H184" s="28"/>
      <c r="I184" s="27">
        <f>I185</f>
        <v>0</v>
      </c>
      <c r="J184" s="141"/>
      <c r="K184" s="141"/>
      <c r="L184" s="141"/>
      <c r="M184" s="141"/>
      <c r="N184" s="160">
        <f aca="true" t="shared" si="44" ref="N184:O186">N185</f>
        <v>0</v>
      </c>
      <c r="O184" s="160">
        <f t="shared" si="44"/>
        <v>0</v>
      </c>
    </row>
    <row r="185" spans="1:15" s="41" customFormat="1" ht="45">
      <c r="A185" s="127" t="s">
        <v>273</v>
      </c>
      <c r="B185" s="26" t="s">
        <v>242</v>
      </c>
      <c r="C185" s="26" t="s">
        <v>222</v>
      </c>
      <c r="D185" s="26" t="s">
        <v>221</v>
      </c>
      <c r="E185" s="119" t="s">
        <v>481</v>
      </c>
      <c r="F185" s="26" t="s">
        <v>272</v>
      </c>
      <c r="G185" s="47"/>
      <c r="H185" s="28"/>
      <c r="I185" s="27">
        <f>I186</f>
        <v>0</v>
      </c>
      <c r="J185" s="141"/>
      <c r="K185" s="141"/>
      <c r="L185" s="141"/>
      <c r="M185" s="141"/>
      <c r="N185" s="160">
        <f t="shared" si="44"/>
        <v>0</v>
      </c>
      <c r="O185" s="160">
        <f t="shared" si="44"/>
        <v>0</v>
      </c>
    </row>
    <row r="186" spans="1:15" s="41" customFormat="1" ht="15">
      <c r="A186" s="121" t="s">
        <v>275</v>
      </c>
      <c r="B186" s="26" t="s">
        <v>242</v>
      </c>
      <c r="C186" s="26" t="s">
        <v>222</v>
      </c>
      <c r="D186" s="26" t="s">
        <v>221</v>
      </c>
      <c r="E186" s="119" t="s">
        <v>481</v>
      </c>
      <c r="F186" s="26" t="s">
        <v>274</v>
      </c>
      <c r="G186" s="47"/>
      <c r="H186" s="28"/>
      <c r="I186" s="27">
        <f>I187</f>
        <v>0</v>
      </c>
      <c r="J186" s="141"/>
      <c r="K186" s="141"/>
      <c r="L186" s="141"/>
      <c r="M186" s="141"/>
      <c r="N186" s="160">
        <f t="shared" si="44"/>
        <v>0</v>
      </c>
      <c r="O186" s="160">
        <f t="shared" si="44"/>
        <v>0</v>
      </c>
    </row>
    <row r="187" spans="1:15" s="41" customFormat="1" ht="15">
      <c r="A187" s="129" t="s">
        <v>261</v>
      </c>
      <c r="B187" s="28" t="s">
        <v>242</v>
      </c>
      <c r="C187" s="28" t="s">
        <v>222</v>
      </c>
      <c r="D187" s="28" t="s">
        <v>221</v>
      </c>
      <c r="E187" s="56" t="s">
        <v>482</v>
      </c>
      <c r="F187" s="28" t="s">
        <v>274</v>
      </c>
      <c r="G187" s="28" t="s">
        <v>249</v>
      </c>
      <c r="H187" s="28"/>
      <c r="I187" s="29">
        <v>0</v>
      </c>
      <c r="J187" s="141"/>
      <c r="K187" s="141"/>
      <c r="L187" s="141"/>
      <c r="M187" s="141"/>
      <c r="N187" s="172">
        <v>0</v>
      </c>
      <c r="O187" s="172">
        <f>I187+N187</f>
        <v>0</v>
      </c>
    </row>
    <row r="188" spans="1:15" s="41" customFormat="1" ht="93.75" customHeight="1">
      <c r="A188" s="121" t="s">
        <v>480</v>
      </c>
      <c r="B188" s="26" t="s">
        <v>242</v>
      </c>
      <c r="C188" s="26" t="s">
        <v>222</v>
      </c>
      <c r="D188" s="26" t="s">
        <v>221</v>
      </c>
      <c r="E188" s="119" t="s">
        <v>524</v>
      </c>
      <c r="F188" s="28"/>
      <c r="G188" s="28"/>
      <c r="H188" s="28"/>
      <c r="I188" s="27">
        <f>I189</f>
        <v>18926</v>
      </c>
      <c r="J188" s="141"/>
      <c r="K188" s="141"/>
      <c r="L188" s="141"/>
      <c r="M188" s="141"/>
      <c r="N188" s="160">
        <f aca="true" t="shared" si="45" ref="N188:O190">N189</f>
        <v>0</v>
      </c>
      <c r="O188" s="160">
        <f t="shared" si="45"/>
        <v>18926</v>
      </c>
    </row>
    <row r="189" spans="1:15" s="41" customFormat="1" ht="45">
      <c r="A189" s="127" t="s">
        <v>273</v>
      </c>
      <c r="B189" s="26" t="s">
        <v>242</v>
      </c>
      <c r="C189" s="26" t="s">
        <v>222</v>
      </c>
      <c r="D189" s="26" t="s">
        <v>221</v>
      </c>
      <c r="E189" s="119" t="s">
        <v>524</v>
      </c>
      <c r="F189" s="26" t="s">
        <v>272</v>
      </c>
      <c r="G189" s="47"/>
      <c r="H189" s="28"/>
      <c r="I189" s="27">
        <f>I190</f>
        <v>18926</v>
      </c>
      <c r="J189" s="141"/>
      <c r="K189" s="141"/>
      <c r="L189" s="141"/>
      <c r="M189" s="141"/>
      <c r="N189" s="160">
        <f t="shared" si="45"/>
        <v>0</v>
      </c>
      <c r="O189" s="160">
        <f t="shared" si="45"/>
        <v>18926</v>
      </c>
    </row>
    <row r="190" spans="1:15" s="41" customFormat="1" ht="15">
      <c r="A190" s="121" t="s">
        <v>275</v>
      </c>
      <c r="B190" s="26" t="s">
        <v>242</v>
      </c>
      <c r="C190" s="26" t="s">
        <v>222</v>
      </c>
      <c r="D190" s="26" t="s">
        <v>221</v>
      </c>
      <c r="E190" s="119" t="s">
        <v>524</v>
      </c>
      <c r="F190" s="26" t="s">
        <v>274</v>
      </c>
      <c r="G190" s="47"/>
      <c r="H190" s="28"/>
      <c r="I190" s="27">
        <f>I191</f>
        <v>18926</v>
      </c>
      <c r="J190" s="141"/>
      <c r="K190" s="141"/>
      <c r="L190" s="141"/>
      <c r="M190" s="141"/>
      <c r="N190" s="160">
        <f t="shared" si="45"/>
        <v>0</v>
      </c>
      <c r="O190" s="160">
        <f t="shared" si="45"/>
        <v>18926</v>
      </c>
    </row>
    <row r="191" spans="1:15" s="41" customFormat="1" ht="15">
      <c r="A191" s="129" t="s">
        <v>261</v>
      </c>
      <c r="B191" s="28" t="s">
        <v>242</v>
      </c>
      <c r="C191" s="28" t="s">
        <v>222</v>
      </c>
      <c r="D191" s="28" t="s">
        <v>221</v>
      </c>
      <c r="E191" s="56" t="s">
        <v>524</v>
      </c>
      <c r="F191" s="28" t="s">
        <v>274</v>
      </c>
      <c r="G191" s="28" t="s">
        <v>249</v>
      </c>
      <c r="H191" s="28"/>
      <c r="I191" s="29">
        <v>18926</v>
      </c>
      <c r="J191" s="141"/>
      <c r="K191" s="141"/>
      <c r="L191" s="141"/>
      <c r="M191" s="141"/>
      <c r="N191" s="172">
        <v>0</v>
      </c>
      <c r="O191" s="172">
        <f>I191+N191</f>
        <v>18926</v>
      </c>
    </row>
    <row r="192" spans="1:35" s="38" customFormat="1" ht="18">
      <c r="A192" s="60" t="s">
        <v>342</v>
      </c>
      <c r="B192" s="47" t="s">
        <v>242</v>
      </c>
      <c r="C192" s="47" t="s">
        <v>222</v>
      </c>
      <c r="D192" s="47" t="s">
        <v>222</v>
      </c>
      <c r="E192" s="47"/>
      <c r="F192" s="47"/>
      <c r="G192" s="47"/>
      <c r="H192" s="47"/>
      <c r="I192" s="101">
        <f>I193</f>
        <v>1200</v>
      </c>
      <c r="J192" s="144"/>
      <c r="K192" s="144"/>
      <c r="L192" s="144"/>
      <c r="M192" s="144"/>
      <c r="N192" s="171">
        <f>N193</f>
        <v>0</v>
      </c>
      <c r="O192" s="171">
        <f>O193</f>
        <v>1200</v>
      </c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</row>
    <row r="193" spans="1:35" s="38" customFormat="1" ht="45">
      <c r="A193" s="121" t="s">
        <v>0</v>
      </c>
      <c r="B193" s="26" t="s">
        <v>242</v>
      </c>
      <c r="C193" s="26" t="s">
        <v>222</v>
      </c>
      <c r="D193" s="26" t="s">
        <v>222</v>
      </c>
      <c r="E193" s="26" t="s">
        <v>376</v>
      </c>
      <c r="F193" s="26"/>
      <c r="G193" s="26"/>
      <c r="H193" s="26"/>
      <c r="I193" s="27">
        <f aca="true" t="shared" si="46" ref="I193:I198">I194</f>
        <v>1200</v>
      </c>
      <c r="J193" s="144"/>
      <c r="K193" s="144"/>
      <c r="L193" s="144"/>
      <c r="M193" s="144"/>
      <c r="N193" s="160">
        <f aca="true" t="shared" si="47" ref="N193:O198">N194</f>
        <v>0</v>
      </c>
      <c r="O193" s="160">
        <f t="shared" si="47"/>
        <v>1200</v>
      </c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</row>
    <row r="194" spans="1:35" s="38" customFormat="1" ht="63" customHeight="1">
      <c r="A194" s="121" t="s">
        <v>375</v>
      </c>
      <c r="B194" s="26" t="s">
        <v>242</v>
      </c>
      <c r="C194" s="26" t="s">
        <v>222</v>
      </c>
      <c r="D194" s="26" t="s">
        <v>222</v>
      </c>
      <c r="E194" s="26" t="s">
        <v>378</v>
      </c>
      <c r="F194" s="26"/>
      <c r="G194" s="26"/>
      <c r="H194" s="26"/>
      <c r="I194" s="27">
        <f t="shared" si="46"/>
        <v>1200</v>
      </c>
      <c r="J194" s="144"/>
      <c r="K194" s="144"/>
      <c r="L194" s="144"/>
      <c r="M194" s="144"/>
      <c r="N194" s="160">
        <f t="shared" si="47"/>
        <v>0</v>
      </c>
      <c r="O194" s="160">
        <f t="shared" si="47"/>
        <v>1200</v>
      </c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</row>
    <row r="195" spans="1:35" s="38" customFormat="1" ht="30">
      <c r="A195" s="121" t="s">
        <v>391</v>
      </c>
      <c r="B195" s="26" t="s">
        <v>242</v>
      </c>
      <c r="C195" s="26" t="s">
        <v>222</v>
      </c>
      <c r="D195" s="26" t="s">
        <v>222</v>
      </c>
      <c r="E195" s="26" t="s">
        <v>392</v>
      </c>
      <c r="F195" s="26"/>
      <c r="G195" s="26"/>
      <c r="H195" s="26"/>
      <c r="I195" s="27">
        <f t="shared" si="46"/>
        <v>1200</v>
      </c>
      <c r="J195" s="144"/>
      <c r="K195" s="144"/>
      <c r="L195" s="144"/>
      <c r="M195" s="144"/>
      <c r="N195" s="160">
        <f t="shared" si="47"/>
        <v>0</v>
      </c>
      <c r="O195" s="160">
        <f t="shared" si="47"/>
        <v>1200</v>
      </c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</row>
    <row r="196" spans="1:35" s="38" customFormat="1" ht="18">
      <c r="A196" s="127" t="s">
        <v>326</v>
      </c>
      <c r="B196" s="26" t="s">
        <v>242</v>
      </c>
      <c r="C196" s="26" t="s">
        <v>222</v>
      </c>
      <c r="D196" s="26" t="s">
        <v>222</v>
      </c>
      <c r="E196" s="26" t="s">
        <v>393</v>
      </c>
      <c r="F196" s="26"/>
      <c r="G196" s="26"/>
      <c r="H196" s="47"/>
      <c r="I196" s="27">
        <f t="shared" si="46"/>
        <v>1200</v>
      </c>
      <c r="J196" s="141"/>
      <c r="K196" s="141"/>
      <c r="L196" s="141"/>
      <c r="M196" s="141"/>
      <c r="N196" s="160">
        <f t="shared" si="47"/>
        <v>0</v>
      </c>
      <c r="O196" s="160">
        <f t="shared" si="47"/>
        <v>1200</v>
      </c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</row>
    <row r="197" spans="1:35" s="38" customFormat="1" ht="30">
      <c r="A197" s="121" t="s">
        <v>283</v>
      </c>
      <c r="B197" s="26" t="s">
        <v>242</v>
      </c>
      <c r="C197" s="26" t="s">
        <v>222</v>
      </c>
      <c r="D197" s="26" t="s">
        <v>222</v>
      </c>
      <c r="E197" s="26" t="s">
        <v>393</v>
      </c>
      <c r="F197" s="26" t="s">
        <v>282</v>
      </c>
      <c r="G197" s="26"/>
      <c r="H197" s="26"/>
      <c r="I197" s="27">
        <f t="shared" si="46"/>
        <v>1200</v>
      </c>
      <c r="J197" s="141"/>
      <c r="K197" s="141"/>
      <c r="L197" s="141"/>
      <c r="M197" s="141"/>
      <c r="N197" s="160">
        <f t="shared" si="47"/>
        <v>0</v>
      </c>
      <c r="O197" s="160">
        <f t="shared" si="47"/>
        <v>1200</v>
      </c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</row>
    <row r="198" spans="1:35" s="38" customFormat="1" ht="45">
      <c r="A198" s="121" t="s">
        <v>296</v>
      </c>
      <c r="B198" s="26" t="s">
        <v>242</v>
      </c>
      <c r="C198" s="26" t="s">
        <v>222</v>
      </c>
      <c r="D198" s="26" t="s">
        <v>222</v>
      </c>
      <c r="E198" s="26" t="s">
        <v>393</v>
      </c>
      <c r="F198" s="26" t="s">
        <v>286</v>
      </c>
      <c r="G198" s="26"/>
      <c r="H198" s="26"/>
      <c r="I198" s="27">
        <f t="shared" si="46"/>
        <v>1200</v>
      </c>
      <c r="J198" s="141"/>
      <c r="K198" s="141"/>
      <c r="L198" s="141"/>
      <c r="M198" s="141"/>
      <c r="N198" s="160">
        <f t="shared" si="47"/>
        <v>0</v>
      </c>
      <c r="O198" s="160">
        <f t="shared" si="47"/>
        <v>1200</v>
      </c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</row>
    <row r="199" spans="1:35" s="38" customFormat="1" ht="18">
      <c r="A199" s="126" t="s">
        <v>260</v>
      </c>
      <c r="B199" s="28" t="s">
        <v>242</v>
      </c>
      <c r="C199" s="28" t="s">
        <v>222</v>
      </c>
      <c r="D199" s="28" t="s">
        <v>222</v>
      </c>
      <c r="E199" s="28" t="s">
        <v>393</v>
      </c>
      <c r="F199" s="28" t="s">
        <v>286</v>
      </c>
      <c r="G199" s="28" t="s">
        <v>248</v>
      </c>
      <c r="H199" s="28"/>
      <c r="I199" s="29">
        <v>1200</v>
      </c>
      <c r="J199" s="141"/>
      <c r="K199" s="141"/>
      <c r="L199" s="141"/>
      <c r="M199" s="141"/>
      <c r="N199" s="172">
        <v>0</v>
      </c>
      <c r="O199" s="172">
        <f>I199+N199</f>
        <v>1200</v>
      </c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</row>
    <row r="200" spans="1:35" s="38" customFormat="1" ht="21.75" customHeight="1">
      <c r="A200" s="60" t="s">
        <v>210</v>
      </c>
      <c r="B200" s="47" t="s">
        <v>242</v>
      </c>
      <c r="C200" s="47" t="s">
        <v>222</v>
      </c>
      <c r="D200" s="47" t="s">
        <v>217</v>
      </c>
      <c r="E200" s="47"/>
      <c r="F200" s="47"/>
      <c r="G200" s="47"/>
      <c r="H200" s="47"/>
      <c r="I200" s="101">
        <f>I201+I234</f>
        <v>24753.5</v>
      </c>
      <c r="J200" s="141"/>
      <c r="K200" s="141"/>
      <c r="L200" s="141"/>
      <c r="M200" s="141"/>
      <c r="N200" s="171">
        <f>N201+N234</f>
        <v>1125.9</v>
      </c>
      <c r="O200" s="171">
        <f>O201+O234</f>
        <v>25879.4</v>
      </c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</row>
    <row r="201" spans="1:35" s="38" customFormat="1" ht="45">
      <c r="A201" s="121" t="s">
        <v>0</v>
      </c>
      <c r="B201" s="26" t="s">
        <v>242</v>
      </c>
      <c r="C201" s="26" t="s">
        <v>222</v>
      </c>
      <c r="D201" s="26" t="s">
        <v>217</v>
      </c>
      <c r="E201" s="26" t="s">
        <v>376</v>
      </c>
      <c r="F201" s="26"/>
      <c r="G201" s="26"/>
      <c r="H201" s="26"/>
      <c r="I201" s="27">
        <f>I202+I228+I214</f>
        <v>5858.1</v>
      </c>
      <c r="J201" s="141"/>
      <c r="K201" s="141"/>
      <c r="L201" s="141"/>
      <c r="M201" s="141"/>
      <c r="N201" s="160">
        <f>N202+N228+N214</f>
        <v>232</v>
      </c>
      <c r="O201" s="160">
        <f>O202+O228+O214</f>
        <v>6090.1</v>
      </c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</row>
    <row r="202" spans="1:35" s="38" customFormat="1" ht="61.5" customHeight="1">
      <c r="A202" s="121" t="s">
        <v>375</v>
      </c>
      <c r="B202" s="26" t="s">
        <v>242</v>
      </c>
      <c r="C202" s="26" t="s">
        <v>222</v>
      </c>
      <c r="D202" s="26" t="s">
        <v>217</v>
      </c>
      <c r="E202" s="26" t="s">
        <v>378</v>
      </c>
      <c r="F202" s="26"/>
      <c r="G202" s="26"/>
      <c r="H202" s="26"/>
      <c r="I202" s="27">
        <f aca="true" t="shared" si="48" ref="I202:O202">I203</f>
        <v>3829</v>
      </c>
      <c r="J202" s="27" t="e">
        <f t="shared" si="48"/>
        <v>#REF!</v>
      </c>
      <c r="K202" s="27" t="e">
        <f t="shared" si="48"/>
        <v>#REF!</v>
      </c>
      <c r="L202" s="27" t="e">
        <f t="shared" si="48"/>
        <v>#REF!</v>
      </c>
      <c r="M202" s="109" t="e">
        <f t="shared" si="48"/>
        <v>#REF!</v>
      </c>
      <c r="N202" s="160">
        <f t="shared" si="48"/>
        <v>0</v>
      </c>
      <c r="O202" s="160">
        <f t="shared" si="48"/>
        <v>3829</v>
      </c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</row>
    <row r="203" spans="1:35" s="38" customFormat="1" ht="45">
      <c r="A203" s="121" t="s">
        <v>1</v>
      </c>
      <c r="B203" s="26" t="s">
        <v>242</v>
      </c>
      <c r="C203" s="26" t="s">
        <v>222</v>
      </c>
      <c r="D203" s="26" t="s">
        <v>217</v>
      </c>
      <c r="E203" s="26" t="s">
        <v>394</v>
      </c>
      <c r="F203" s="26"/>
      <c r="G203" s="26"/>
      <c r="H203" s="26"/>
      <c r="I203" s="27">
        <f>I204</f>
        <v>3829</v>
      </c>
      <c r="J203" s="27" t="e">
        <f>#REF!</f>
        <v>#REF!</v>
      </c>
      <c r="K203" s="27" t="e">
        <f>#REF!</f>
        <v>#REF!</v>
      </c>
      <c r="L203" s="27" t="e">
        <f>#REF!</f>
        <v>#REF!</v>
      </c>
      <c r="M203" s="109" t="e">
        <f>#REF!</f>
        <v>#REF!</v>
      </c>
      <c r="N203" s="160">
        <f>N204</f>
        <v>0</v>
      </c>
      <c r="O203" s="160">
        <f>O204</f>
        <v>3829</v>
      </c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</row>
    <row r="204" spans="1:35" s="38" customFormat="1" ht="18">
      <c r="A204" s="127" t="s">
        <v>326</v>
      </c>
      <c r="B204" s="26" t="s">
        <v>242</v>
      </c>
      <c r="C204" s="26" t="s">
        <v>222</v>
      </c>
      <c r="D204" s="26" t="s">
        <v>217</v>
      </c>
      <c r="E204" s="26" t="s">
        <v>395</v>
      </c>
      <c r="F204" s="26"/>
      <c r="G204" s="26"/>
      <c r="H204" s="26"/>
      <c r="I204" s="27">
        <f>I205+I208+I211</f>
        <v>3829</v>
      </c>
      <c r="J204" s="27">
        <f aca="true" t="shared" si="49" ref="J204:O204">J205+J208+J211</f>
        <v>0</v>
      </c>
      <c r="K204" s="27">
        <f t="shared" si="49"/>
        <v>0</v>
      </c>
      <c r="L204" s="27">
        <f t="shared" si="49"/>
        <v>0</v>
      </c>
      <c r="M204" s="27">
        <f t="shared" si="49"/>
        <v>0</v>
      </c>
      <c r="N204" s="160">
        <f t="shared" si="49"/>
        <v>0</v>
      </c>
      <c r="O204" s="160">
        <f t="shared" si="49"/>
        <v>3829</v>
      </c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</row>
    <row r="205" spans="1:35" s="38" customFormat="1" ht="90">
      <c r="A205" s="121" t="s">
        <v>344</v>
      </c>
      <c r="B205" s="26" t="s">
        <v>242</v>
      </c>
      <c r="C205" s="26" t="s">
        <v>222</v>
      </c>
      <c r="D205" s="26" t="s">
        <v>217</v>
      </c>
      <c r="E205" s="26" t="s">
        <v>395</v>
      </c>
      <c r="F205" s="26" t="s">
        <v>268</v>
      </c>
      <c r="G205" s="26"/>
      <c r="H205" s="26"/>
      <c r="I205" s="27">
        <f>I206</f>
        <v>3666.8</v>
      </c>
      <c r="J205" s="27"/>
      <c r="K205" s="27"/>
      <c r="L205" s="27"/>
      <c r="M205" s="109"/>
      <c r="N205" s="160">
        <f>N206</f>
        <v>-25.7</v>
      </c>
      <c r="O205" s="160">
        <f>O206</f>
        <v>3641.1000000000004</v>
      </c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</row>
    <row r="206" spans="1:35" s="38" customFormat="1" ht="30">
      <c r="A206" s="121" t="s">
        <v>277</v>
      </c>
      <c r="B206" s="26" t="s">
        <v>242</v>
      </c>
      <c r="C206" s="26" t="s">
        <v>222</v>
      </c>
      <c r="D206" s="26" t="s">
        <v>217</v>
      </c>
      <c r="E206" s="26" t="s">
        <v>395</v>
      </c>
      <c r="F206" s="26" t="s">
        <v>276</v>
      </c>
      <c r="G206" s="26"/>
      <c r="H206" s="26"/>
      <c r="I206" s="27">
        <f>I207</f>
        <v>3666.8</v>
      </c>
      <c r="J206" s="27"/>
      <c r="K206" s="27"/>
      <c r="L206" s="27"/>
      <c r="M206" s="109"/>
      <c r="N206" s="160">
        <f>N207</f>
        <v>-25.7</v>
      </c>
      <c r="O206" s="160">
        <f>O207</f>
        <v>3641.1000000000004</v>
      </c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</row>
    <row r="207" spans="1:35" s="38" customFormat="1" ht="18">
      <c r="A207" s="126" t="s">
        <v>260</v>
      </c>
      <c r="B207" s="28" t="s">
        <v>242</v>
      </c>
      <c r="C207" s="28" t="s">
        <v>222</v>
      </c>
      <c r="D207" s="28" t="s">
        <v>217</v>
      </c>
      <c r="E207" s="28" t="s">
        <v>395</v>
      </c>
      <c r="F207" s="28" t="s">
        <v>276</v>
      </c>
      <c r="G207" s="28" t="s">
        <v>248</v>
      </c>
      <c r="H207" s="28"/>
      <c r="I207" s="29">
        <v>3666.8</v>
      </c>
      <c r="J207" s="27"/>
      <c r="K207" s="27"/>
      <c r="L207" s="27"/>
      <c r="M207" s="109"/>
      <c r="N207" s="172">
        <v>-25.7</v>
      </c>
      <c r="O207" s="172">
        <f>I207+N207</f>
        <v>3641.1000000000004</v>
      </c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</row>
    <row r="208" spans="1:35" s="38" customFormat="1" ht="45">
      <c r="A208" s="127" t="s">
        <v>359</v>
      </c>
      <c r="B208" s="26" t="s">
        <v>242</v>
      </c>
      <c r="C208" s="26" t="s">
        <v>222</v>
      </c>
      <c r="D208" s="26" t="s">
        <v>217</v>
      </c>
      <c r="E208" s="26" t="s">
        <v>395</v>
      </c>
      <c r="F208" s="26" t="s">
        <v>270</v>
      </c>
      <c r="G208" s="26"/>
      <c r="H208" s="26"/>
      <c r="I208" s="27">
        <f>I209</f>
        <v>162.2</v>
      </c>
      <c r="J208" s="27"/>
      <c r="K208" s="27"/>
      <c r="L208" s="27"/>
      <c r="M208" s="109"/>
      <c r="N208" s="160">
        <f>N209</f>
        <v>0</v>
      </c>
      <c r="O208" s="160">
        <f>O209</f>
        <v>162.2</v>
      </c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</row>
    <row r="209" spans="1:35" s="38" customFormat="1" ht="45">
      <c r="A209" s="127" t="s">
        <v>345</v>
      </c>
      <c r="B209" s="26" t="s">
        <v>242</v>
      </c>
      <c r="C209" s="26" t="s">
        <v>222</v>
      </c>
      <c r="D209" s="26" t="s">
        <v>217</v>
      </c>
      <c r="E209" s="26" t="s">
        <v>395</v>
      </c>
      <c r="F209" s="26" t="s">
        <v>271</v>
      </c>
      <c r="G209" s="26"/>
      <c r="H209" s="26"/>
      <c r="I209" s="27">
        <f>I210</f>
        <v>162.2</v>
      </c>
      <c r="J209" s="27"/>
      <c r="K209" s="27"/>
      <c r="L209" s="27"/>
      <c r="M209" s="109"/>
      <c r="N209" s="160">
        <f>N210</f>
        <v>0</v>
      </c>
      <c r="O209" s="160">
        <f>O210</f>
        <v>162.2</v>
      </c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</row>
    <row r="210" spans="1:35" s="38" customFormat="1" ht="18">
      <c r="A210" s="126" t="s">
        <v>260</v>
      </c>
      <c r="B210" s="28" t="s">
        <v>242</v>
      </c>
      <c r="C210" s="28" t="s">
        <v>222</v>
      </c>
      <c r="D210" s="28" t="s">
        <v>217</v>
      </c>
      <c r="E210" s="28" t="s">
        <v>395</v>
      </c>
      <c r="F210" s="28" t="s">
        <v>271</v>
      </c>
      <c r="G210" s="28" t="s">
        <v>248</v>
      </c>
      <c r="H210" s="28"/>
      <c r="I210" s="29">
        <v>162.2</v>
      </c>
      <c r="J210" s="27"/>
      <c r="K210" s="27"/>
      <c r="L210" s="27"/>
      <c r="M210" s="109"/>
      <c r="N210" s="172">
        <v>0</v>
      </c>
      <c r="O210" s="172">
        <f>I210+N210</f>
        <v>162.2</v>
      </c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</row>
    <row r="211" spans="1:35" s="38" customFormat="1" ht="18">
      <c r="A211" s="127" t="s">
        <v>279</v>
      </c>
      <c r="B211" s="26" t="s">
        <v>242</v>
      </c>
      <c r="C211" s="26" t="s">
        <v>222</v>
      </c>
      <c r="D211" s="26" t="s">
        <v>217</v>
      </c>
      <c r="E211" s="26" t="s">
        <v>395</v>
      </c>
      <c r="F211" s="26" t="s">
        <v>278</v>
      </c>
      <c r="G211" s="26"/>
      <c r="H211" s="28"/>
      <c r="I211" s="27">
        <f>I212</f>
        <v>0</v>
      </c>
      <c r="J211" s="27"/>
      <c r="K211" s="27"/>
      <c r="L211" s="27"/>
      <c r="M211" s="109"/>
      <c r="N211" s="160">
        <f>N212</f>
        <v>25.7</v>
      </c>
      <c r="O211" s="160">
        <f>O212</f>
        <v>25.7</v>
      </c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</row>
    <row r="212" spans="1:35" s="38" customFormat="1" ht="18">
      <c r="A212" s="127" t="s">
        <v>281</v>
      </c>
      <c r="B212" s="26" t="s">
        <v>242</v>
      </c>
      <c r="C212" s="26" t="s">
        <v>222</v>
      </c>
      <c r="D212" s="26" t="s">
        <v>217</v>
      </c>
      <c r="E212" s="26" t="s">
        <v>395</v>
      </c>
      <c r="F212" s="26" t="s">
        <v>280</v>
      </c>
      <c r="G212" s="26"/>
      <c r="H212" s="28"/>
      <c r="I212" s="27">
        <f>I213</f>
        <v>0</v>
      </c>
      <c r="J212" s="27"/>
      <c r="K212" s="27"/>
      <c r="L212" s="27"/>
      <c r="M212" s="109"/>
      <c r="N212" s="160">
        <f>N213</f>
        <v>25.7</v>
      </c>
      <c r="O212" s="160">
        <f>O213</f>
        <v>25.7</v>
      </c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</row>
    <row r="213" spans="1:35" s="38" customFormat="1" ht="18">
      <c r="A213" s="126" t="s">
        <v>260</v>
      </c>
      <c r="B213" s="28" t="s">
        <v>242</v>
      </c>
      <c r="C213" s="28" t="s">
        <v>222</v>
      </c>
      <c r="D213" s="28" t="s">
        <v>217</v>
      </c>
      <c r="E213" s="28" t="s">
        <v>395</v>
      </c>
      <c r="F213" s="28" t="s">
        <v>280</v>
      </c>
      <c r="G213" s="28" t="s">
        <v>248</v>
      </c>
      <c r="H213" s="28"/>
      <c r="I213" s="29">
        <v>0</v>
      </c>
      <c r="J213" s="27"/>
      <c r="K213" s="27"/>
      <c r="L213" s="27"/>
      <c r="M213" s="109"/>
      <c r="N213" s="172">
        <v>25.7</v>
      </c>
      <c r="O213" s="172">
        <f>I213+N213</f>
        <v>25.7</v>
      </c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</row>
    <row r="214" spans="1:35" s="38" customFormat="1" ht="60">
      <c r="A214" s="121" t="s">
        <v>428</v>
      </c>
      <c r="B214" s="26" t="s">
        <v>430</v>
      </c>
      <c r="C214" s="26" t="s">
        <v>222</v>
      </c>
      <c r="D214" s="26" t="s">
        <v>217</v>
      </c>
      <c r="E214" s="26" t="s">
        <v>426</v>
      </c>
      <c r="F214" s="26"/>
      <c r="G214" s="26"/>
      <c r="H214" s="26"/>
      <c r="I214" s="27">
        <f>I220+I219</f>
        <v>40</v>
      </c>
      <c r="J214" s="27"/>
      <c r="K214" s="27"/>
      <c r="L214" s="27"/>
      <c r="M214" s="109"/>
      <c r="N214" s="160">
        <f>N220+N219</f>
        <v>0</v>
      </c>
      <c r="O214" s="160">
        <f>O220+O219</f>
        <v>40</v>
      </c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</row>
    <row r="215" spans="1:35" s="38" customFormat="1" ht="45">
      <c r="A215" s="121" t="s">
        <v>448</v>
      </c>
      <c r="B215" s="26" t="s">
        <v>430</v>
      </c>
      <c r="C215" s="26" t="s">
        <v>222</v>
      </c>
      <c r="D215" s="26" t="s">
        <v>217</v>
      </c>
      <c r="E215" s="26" t="s">
        <v>449</v>
      </c>
      <c r="F215" s="26"/>
      <c r="G215" s="26"/>
      <c r="H215" s="26"/>
      <c r="I215" s="27">
        <f>I216</f>
        <v>10</v>
      </c>
      <c r="J215" s="27"/>
      <c r="K215" s="27"/>
      <c r="L215" s="27"/>
      <c r="M215" s="109"/>
      <c r="N215" s="160">
        <f aca="true" t="shared" si="50" ref="N215:O218">N216</f>
        <v>0</v>
      </c>
      <c r="O215" s="160">
        <f t="shared" si="50"/>
        <v>10</v>
      </c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</row>
    <row r="216" spans="1:35" s="38" customFormat="1" ht="18">
      <c r="A216" s="121" t="s">
        <v>326</v>
      </c>
      <c r="B216" s="26" t="s">
        <v>242</v>
      </c>
      <c r="C216" s="26" t="s">
        <v>222</v>
      </c>
      <c r="D216" s="26" t="s">
        <v>217</v>
      </c>
      <c r="E216" s="26" t="s">
        <v>450</v>
      </c>
      <c r="F216" s="26"/>
      <c r="G216" s="26"/>
      <c r="H216" s="26"/>
      <c r="I216" s="27">
        <f>I217</f>
        <v>10</v>
      </c>
      <c r="J216" s="27"/>
      <c r="K216" s="27"/>
      <c r="L216" s="27"/>
      <c r="M216" s="109"/>
      <c r="N216" s="160">
        <f t="shared" si="50"/>
        <v>0</v>
      </c>
      <c r="O216" s="160">
        <f t="shared" si="50"/>
        <v>10</v>
      </c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</row>
    <row r="217" spans="1:35" s="38" customFormat="1" ht="45">
      <c r="A217" s="127" t="s">
        <v>359</v>
      </c>
      <c r="B217" s="26" t="s">
        <v>242</v>
      </c>
      <c r="C217" s="26" t="s">
        <v>222</v>
      </c>
      <c r="D217" s="26" t="s">
        <v>217</v>
      </c>
      <c r="E217" s="26" t="s">
        <v>450</v>
      </c>
      <c r="F217" s="26" t="s">
        <v>270</v>
      </c>
      <c r="G217" s="26"/>
      <c r="H217" s="26"/>
      <c r="I217" s="27">
        <f>I218</f>
        <v>10</v>
      </c>
      <c r="J217" s="27"/>
      <c r="K217" s="27"/>
      <c r="L217" s="27"/>
      <c r="M217" s="109"/>
      <c r="N217" s="160">
        <f t="shared" si="50"/>
        <v>0</v>
      </c>
      <c r="O217" s="160">
        <f t="shared" si="50"/>
        <v>10</v>
      </c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</row>
    <row r="218" spans="1:35" s="38" customFormat="1" ht="45">
      <c r="A218" s="127" t="s">
        <v>345</v>
      </c>
      <c r="B218" s="26" t="s">
        <v>242</v>
      </c>
      <c r="C218" s="26" t="s">
        <v>222</v>
      </c>
      <c r="D218" s="26" t="s">
        <v>217</v>
      </c>
      <c r="E218" s="26" t="s">
        <v>450</v>
      </c>
      <c r="F218" s="26" t="s">
        <v>271</v>
      </c>
      <c r="G218" s="26"/>
      <c r="H218" s="26"/>
      <c r="I218" s="27">
        <f>I219</f>
        <v>10</v>
      </c>
      <c r="J218" s="53"/>
      <c r="K218" s="53"/>
      <c r="L218" s="53"/>
      <c r="M218" s="53"/>
      <c r="N218" s="160">
        <f t="shared" si="50"/>
        <v>0</v>
      </c>
      <c r="O218" s="160">
        <f t="shared" si="50"/>
        <v>10</v>
      </c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</row>
    <row r="219" spans="1:35" s="38" customFormat="1" ht="18">
      <c r="A219" s="126" t="s">
        <v>260</v>
      </c>
      <c r="B219" s="28" t="s">
        <v>242</v>
      </c>
      <c r="C219" s="28" t="s">
        <v>222</v>
      </c>
      <c r="D219" s="28" t="s">
        <v>217</v>
      </c>
      <c r="E219" s="28" t="s">
        <v>450</v>
      </c>
      <c r="F219" s="28" t="s">
        <v>271</v>
      </c>
      <c r="G219" s="28" t="s">
        <v>248</v>
      </c>
      <c r="H219" s="28"/>
      <c r="I219" s="29">
        <v>10</v>
      </c>
      <c r="J219" s="141"/>
      <c r="K219" s="141"/>
      <c r="L219" s="141"/>
      <c r="M219" s="141"/>
      <c r="N219" s="172">
        <v>0</v>
      </c>
      <c r="O219" s="172">
        <f>I219+N219</f>
        <v>10</v>
      </c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</row>
    <row r="220" spans="1:35" s="38" customFormat="1" ht="30">
      <c r="A220" s="121" t="s">
        <v>429</v>
      </c>
      <c r="B220" s="26" t="s">
        <v>430</v>
      </c>
      <c r="C220" s="26" t="s">
        <v>222</v>
      </c>
      <c r="D220" s="26" t="s">
        <v>217</v>
      </c>
      <c r="E220" s="26" t="s">
        <v>427</v>
      </c>
      <c r="F220" s="26"/>
      <c r="G220" s="26"/>
      <c r="H220" s="26"/>
      <c r="I220" s="27">
        <f>I221</f>
        <v>30</v>
      </c>
      <c r="J220" s="141"/>
      <c r="K220" s="141"/>
      <c r="L220" s="141"/>
      <c r="M220" s="141"/>
      <c r="N220" s="160">
        <f>N221</f>
        <v>0</v>
      </c>
      <c r="O220" s="160">
        <f>O221</f>
        <v>30</v>
      </c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</row>
    <row r="221" spans="1:35" s="38" customFormat="1" ht="18">
      <c r="A221" s="121" t="s">
        <v>326</v>
      </c>
      <c r="B221" s="26" t="s">
        <v>242</v>
      </c>
      <c r="C221" s="26" t="s">
        <v>222</v>
      </c>
      <c r="D221" s="26" t="s">
        <v>217</v>
      </c>
      <c r="E221" s="26" t="s">
        <v>432</v>
      </c>
      <c r="F221" s="26"/>
      <c r="G221" s="26"/>
      <c r="H221" s="26"/>
      <c r="I221" s="27">
        <f>I222+I225</f>
        <v>30</v>
      </c>
      <c r="J221" s="141"/>
      <c r="K221" s="141"/>
      <c r="L221" s="141"/>
      <c r="M221" s="141"/>
      <c r="N221" s="160">
        <f>N222+N225</f>
        <v>0</v>
      </c>
      <c r="O221" s="160">
        <f>O222+O225</f>
        <v>30</v>
      </c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</row>
    <row r="222" spans="1:35" s="38" customFormat="1" ht="45">
      <c r="A222" s="127" t="s">
        <v>359</v>
      </c>
      <c r="B222" s="26" t="s">
        <v>430</v>
      </c>
      <c r="C222" s="26" t="s">
        <v>222</v>
      </c>
      <c r="D222" s="26" t="s">
        <v>217</v>
      </c>
      <c r="E222" s="26" t="s">
        <v>432</v>
      </c>
      <c r="F222" s="26" t="s">
        <v>270</v>
      </c>
      <c r="G222" s="26"/>
      <c r="H222" s="26"/>
      <c r="I222" s="27">
        <f>I223</f>
        <v>3</v>
      </c>
      <c r="J222" s="141"/>
      <c r="K222" s="141"/>
      <c r="L222" s="141"/>
      <c r="M222" s="141"/>
      <c r="N222" s="160">
        <f>N223</f>
        <v>0</v>
      </c>
      <c r="O222" s="160">
        <f>O223</f>
        <v>3</v>
      </c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</row>
    <row r="223" spans="1:35" s="38" customFormat="1" ht="45">
      <c r="A223" s="127" t="s">
        <v>345</v>
      </c>
      <c r="B223" s="26" t="s">
        <v>430</v>
      </c>
      <c r="C223" s="26" t="s">
        <v>222</v>
      </c>
      <c r="D223" s="26" t="s">
        <v>217</v>
      </c>
      <c r="E223" s="26" t="s">
        <v>432</v>
      </c>
      <c r="F223" s="26" t="s">
        <v>271</v>
      </c>
      <c r="G223" s="26"/>
      <c r="H223" s="26"/>
      <c r="I223" s="27">
        <f>I224</f>
        <v>3</v>
      </c>
      <c r="J223" s="141"/>
      <c r="K223" s="141"/>
      <c r="L223" s="141"/>
      <c r="M223" s="141"/>
      <c r="N223" s="160">
        <f>N224</f>
        <v>0</v>
      </c>
      <c r="O223" s="160">
        <f>O224</f>
        <v>3</v>
      </c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</row>
    <row r="224" spans="1:35" s="38" customFormat="1" ht="18">
      <c r="A224" s="129" t="s">
        <v>260</v>
      </c>
      <c r="B224" s="28" t="s">
        <v>430</v>
      </c>
      <c r="C224" s="28" t="s">
        <v>222</v>
      </c>
      <c r="D224" s="28" t="s">
        <v>217</v>
      </c>
      <c r="E224" s="28" t="s">
        <v>432</v>
      </c>
      <c r="F224" s="28" t="s">
        <v>271</v>
      </c>
      <c r="G224" s="28" t="s">
        <v>248</v>
      </c>
      <c r="H224" s="26"/>
      <c r="I224" s="29">
        <v>3</v>
      </c>
      <c r="J224" s="141"/>
      <c r="K224" s="141"/>
      <c r="L224" s="141"/>
      <c r="M224" s="141"/>
      <c r="N224" s="172">
        <v>0</v>
      </c>
      <c r="O224" s="172">
        <f>I224+N224</f>
        <v>3</v>
      </c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</row>
    <row r="225" spans="1:35" s="38" customFormat="1" ht="30">
      <c r="A225" s="121" t="s">
        <v>283</v>
      </c>
      <c r="B225" s="26" t="s">
        <v>430</v>
      </c>
      <c r="C225" s="26" t="s">
        <v>222</v>
      </c>
      <c r="D225" s="26" t="s">
        <v>217</v>
      </c>
      <c r="E225" s="26" t="s">
        <v>432</v>
      </c>
      <c r="F225" s="26" t="s">
        <v>282</v>
      </c>
      <c r="G225" s="26"/>
      <c r="H225" s="26"/>
      <c r="I225" s="27">
        <f>I226</f>
        <v>27</v>
      </c>
      <c r="J225" s="141"/>
      <c r="K225" s="141"/>
      <c r="L225" s="141"/>
      <c r="M225" s="141"/>
      <c r="N225" s="160">
        <f>N226</f>
        <v>0</v>
      </c>
      <c r="O225" s="160">
        <f>O226</f>
        <v>27</v>
      </c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</row>
    <row r="226" spans="1:35" s="38" customFormat="1" ht="18">
      <c r="A226" s="121" t="s">
        <v>431</v>
      </c>
      <c r="B226" s="26" t="s">
        <v>430</v>
      </c>
      <c r="C226" s="26" t="s">
        <v>222</v>
      </c>
      <c r="D226" s="26" t="s">
        <v>217</v>
      </c>
      <c r="E226" s="26" t="s">
        <v>432</v>
      </c>
      <c r="F226" s="26" t="s">
        <v>433</v>
      </c>
      <c r="G226" s="26"/>
      <c r="H226" s="26"/>
      <c r="I226" s="27">
        <f>I227</f>
        <v>27</v>
      </c>
      <c r="J226" s="141"/>
      <c r="K226" s="141"/>
      <c r="L226" s="141"/>
      <c r="M226" s="141"/>
      <c r="N226" s="160">
        <f>N227</f>
        <v>0</v>
      </c>
      <c r="O226" s="160">
        <f>O227</f>
        <v>27</v>
      </c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</row>
    <row r="227" spans="1:35" s="38" customFormat="1" ht="18">
      <c r="A227" s="129" t="s">
        <v>260</v>
      </c>
      <c r="B227" s="28" t="s">
        <v>430</v>
      </c>
      <c r="C227" s="28" t="s">
        <v>222</v>
      </c>
      <c r="D227" s="28" t="s">
        <v>217</v>
      </c>
      <c r="E227" s="28" t="s">
        <v>432</v>
      </c>
      <c r="F227" s="28" t="s">
        <v>433</v>
      </c>
      <c r="G227" s="28" t="s">
        <v>248</v>
      </c>
      <c r="H227" s="28"/>
      <c r="I227" s="29">
        <v>27</v>
      </c>
      <c r="J227" s="141"/>
      <c r="K227" s="141"/>
      <c r="L227" s="141"/>
      <c r="M227" s="141"/>
      <c r="N227" s="172">
        <v>0</v>
      </c>
      <c r="O227" s="172">
        <f>I227+N227</f>
        <v>27</v>
      </c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</row>
    <row r="228" spans="1:35" s="38" customFormat="1" ht="45">
      <c r="A228" s="121" t="s">
        <v>2</v>
      </c>
      <c r="B228" s="26" t="s">
        <v>242</v>
      </c>
      <c r="C228" s="26" t="s">
        <v>222</v>
      </c>
      <c r="D228" s="26" t="s">
        <v>217</v>
      </c>
      <c r="E228" s="26" t="s">
        <v>3</v>
      </c>
      <c r="F228" s="26"/>
      <c r="G228" s="26"/>
      <c r="H228" s="26"/>
      <c r="I228" s="27">
        <f>I229</f>
        <v>1989.1</v>
      </c>
      <c r="J228" s="141"/>
      <c r="K228" s="141"/>
      <c r="L228" s="141"/>
      <c r="M228" s="141"/>
      <c r="N228" s="160">
        <f aca="true" t="shared" si="51" ref="N228:O232">N229</f>
        <v>232</v>
      </c>
      <c r="O228" s="160">
        <f t="shared" si="51"/>
        <v>2221.1</v>
      </c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</row>
    <row r="229" spans="1:35" s="38" customFormat="1" ht="45">
      <c r="A229" s="121" t="s">
        <v>4</v>
      </c>
      <c r="B229" s="26" t="s">
        <v>242</v>
      </c>
      <c r="C229" s="26" t="s">
        <v>222</v>
      </c>
      <c r="D229" s="26" t="s">
        <v>217</v>
      </c>
      <c r="E229" s="26" t="s">
        <v>5</v>
      </c>
      <c r="F229" s="28"/>
      <c r="G229" s="28"/>
      <c r="H229" s="28"/>
      <c r="I229" s="27">
        <f>I230</f>
        <v>1989.1</v>
      </c>
      <c r="J229" s="141"/>
      <c r="K229" s="141"/>
      <c r="L229" s="141"/>
      <c r="M229" s="141"/>
      <c r="N229" s="160">
        <f t="shared" si="51"/>
        <v>232</v>
      </c>
      <c r="O229" s="160">
        <f t="shared" si="51"/>
        <v>2221.1</v>
      </c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</row>
    <row r="230" spans="1:35" s="38" customFormat="1" ht="18">
      <c r="A230" s="127" t="s">
        <v>326</v>
      </c>
      <c r="B230" s="26" t="s">
        <v>242</v>
      </c>
      <c r="C230" s="26" t="s">
        <v>222</v>
      </c>
      <c r="D230" s="26" t="s">
        <v>217</v>
      </c>
      <c r="E230" s="26" t="s">
        <v>6</v>
      </c>
      <c r="F230" s="28"/>
      <c r="G230" s="28"/>
      <c r="H230" s="28"/>
      <c r="I230" s="27">
        <f>I231</f>
        <v>1989.1</v>
      </c>
      <c r="J230" s="141"/>
      <c r="K230" s="141"/>
      <c r="L230" s="141"/>
      <c r="M230" s="141"/>
      <c r="N230" s="160">
        <f t="shared" si="51"/>
        <v>232</v>
      </c>
      <c r="O230" s="160">
        <f t="shared" si="51"/>
        <v>2221.1</v>
      </c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</row>
    <row r="231" spans="1:35" s="38" customFormat="1" ht="45">
      <c r="A231" s="127" t="s">
        <v>359</v>
      </c>
      <c r="B231" s="26" t="s">
        <v>242</v>
      </c>
      <c r="C231" s="26" t="s">
        <v>222</v>
      </c>
      <c r="D231" s="26" t="s">
        <v>217</v>
      </c>
      <c r="E231" s="26" t="s">
        <v>6</v>
      </c>
      <c r="F231" s="26" t="s">
        <v>270</v>
      </c>
      <c r="G231" s="28"/>
      <c r="H231" s="28"/>
      <c r="I231" s="27">
        <f>I232</f>
        <v>1989.1</v>
      </c>
      <c r="J231" s="141"/>
      <c r="K231" s="141"/>
      <c r="L231" s="141"/>
      <c r="M231" s="141"/>
      <c r="N231" s="160">
        <f t="shared" si="51"/>
        <v>232</v>
      </c>
      <c r="O231" s="160">
        <f t="shared" si="51"/>
        <v>2221.1</v>
      </c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</row>
    <row r="232" spans="1:35" s="38" customFormat="1" ht="45">
      <c r="A232" s="127" t="s">
        <v>345</v>
      </c>
      <c r="B232" s="26" t="s">
        <v>242</v>
      </c>
      <c r="C232" s="26" t="s">
        <v>222</v>
      </c>
      <c r="D232" s="26" t="s">
        <v>217</v>
      </c>
      <c r="E232" s="26" t="s">
        <v>6</v>
      </c>
      <c r="F232" s="26" t="s">
        <v>271</v>
      </c>
      <c r="G232" s="28"/>
      <c r="H232" s="28"/>
      <c r="I232" s="27">
        <f>I233</f>
        <v>1989.1</v>
      </c>
      <c r="J232" s="141"/>
      <c r="K232" s="141"/>
      <c r="L232" s="141"/>
      <c r="M232" s="141"/>
      <c r="N232" s="160">
        <f t="shared" si="51"/>
        <v>232</v>
      </c>
      <c r="O232" s="160">
        <f t="shared" si="51"/>
        <v>2221.1</v>
      </c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</row>
    <row r="233" spans="1:35" s="38" customFormat="1" ht="18">
      <c r="A233" s="126" t="s">
        <v>260</v>
      </c>
      <c r="B233" s="28" t="s">
        <v>242</v>
      </c>
      <c r="C233" s="28" t="s">
        <v>222</v>
      </c>
      <c r="D233" s="28" t="s">
        <v>217</v>
      </c>
      <c r="E233" s="28" t="s">
        <v>6</v>
      </c>
      <c r="F233" s="28" t="s">
        <v>271</v>
      </c>
      <c r="G233" s="28" t="s">
        <v>248</v>
      </c>
      <c r="H233" s="28"/>
      <c r="I233" s="29">
        <v>1989.1</v>
      </c>
      <c r="J233" s="141"/>
      <c r="K233" s="141"/>
      <c r="L233" s="141"/>
      <c r="M233" s="141"/>
      <c r="N233" s="172">
        <v>232</v>
      </c>
      <c r="O233" s="172">
        <f>I233+N233</f>
        <v>2221.1</v>
      </c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</row>
    <row r="234" spans="1:35" s="38" customFormat="1" ht="19.5" customHeight="1">
      <c r="A234" s="121" t="s">
        <v>190</v>
      </c>
      <c r="B234" s="26" t="s">
        <v>242</v>
      </c>
      <c r="C234" s="26" t="s">
        <v>222</v>
      </c>
      <c r="D234" s="26" t="s">
        <v>217</v>
      </c>
      <c r="E234" s="26" t="s">
        <v>400</v>
      </c>
      <c r="F234" s="26"/>
      <c r="G234" s="26"/>
      <c r="H234" s="28"/>
      <c r="I234" s="27">
        <f>I239+I249+I235+I259</f>
        <v>18895.4</v>
      </c>
      <c r="J234" s="27">
        <f aca="true" t="shared" si="52" ref="J234:O234">J239+J249+J235+J259</f>
        <v>0</v>
      </c>
      <c r="K234" s="27">
        <f t="shared" si="52"/>
        <v>0</v>
      </c>
      <c r="L234" s="27">
        <f t="shared" si="52"/>
        <v>0</v>
      </c>
      <c r="M234" s="27">
        <f t="shared" si="52"/>
        <v>0</v>
      </c>
      <c r="N234" s="160">
        <f t="shared" si="52"/>
        <v>893.9</v>
      </c>
      <c r="O234" s="160">
        <f t="shared" si="52"/>
        <v>19789.3</v>
      </c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</row>
    <row r="235" spans="1:35" s="38" customFormat="1" ht="135" customHeight="1">
      <c r="A235" s="131" t="s">
        <v>575</v>
      </c>
      <c r="B235" s="26" t="s">
        <v>242</v>
      </c>
      <c r="C235" s="26" t="s">
        <v>222</v>
      </c>
      <c r="D235" s="26" t="s">
        <v>217</v>
      </c>
      <c r="E235" s="167" t="s">
        <v>576</v>
      </c>
      <c r="F235" s="26"/>
      <c r="G235" s="26"/>
      <c r="H235" s="28"/>
      <c r="I235" s="27">
        <f>I236</f>
        <v>0</v>
      </c>
      <c r="J235" s="53"/>
      <c r="K235" s="53"/>
      <c r="L235" s="53"/>
      <c r="M235" s="53"/>
      <c r="N235" s="160">
        <f aca="true" t="shared" si="53" ref="N235:O237">N236</f>
        <v>131.7</v>
      </c>
      <c r="O235" s="160">
        <f t="shared" si="53"/>
        <v>131.7</v>
      </c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</row>
    <row r="236" spans="1:35" s="38" customFormat="1" ht="90" customHeight="1">
      <c r="A236" s="121" t="s">
        <v>344</v>
      </c>
      <c r="B236" s="26" t="s">
        <v>242</v>
      </c>
      <c r="C236" s="26" t="s">
        <v>222</v>
      </c>
      <c r="D236" s="26" t="s">
        <v>217</v>
      </c>
      <c r="E236" s="167" t="s">
        <v>576</v>
      </c>
      <c r="F236" s="26" t="s">
        <v>268</v>
      </c>
      <c r="G236" s="26"/>
      <c r="H236" s="28"/>
      <c r="I236" s="27">
        <f>I237</f>
        <v>0</v>
      </c>
      <c r="J236" s="53"/>
      <c r="K236" s="53"/>
      <c r="L236" s="53"/>
      <c r="M236" s="53"/>
      <c r="N236" s="160">
        <f t="shared" si="53"/>
        <v>131.7</v>
      </c>
      <c r="O236" s="160">
        <f t="shared" si="53"/>
        <v>131.7</v>
      </c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</row>
    <row r="237" spans="1:35" s="38" customFormat="1" ht="33.75" customHeight="1">
      <c r="A237" s="121" t="s">
        <v>343</v>
      </c>
      <c r="B237" s="26" t="s">
        <v>242</v>
      </c>
      <c r="C237" s="26" t="s">
        <v>222</v>
      </c>
      <c r="D237" s="26" t="s">
        <v>217</v>
      </c>
      <c r="E237" s="167" t="s">
        <v>576</v>
      </c>
      <c r="F237" s="26" t="s">
        <v>269</v>
      </c>
      <c r="G237" s="26"/>
      <c r="H237" s="28"/>
      <c r="I237" s="27">
        <f>I238</f>
        <v>0</v>
      </c>
      <c r="J237" s="53"/>
      <c r="K237" s="53"/>
      <c r="L237" s="53"/>
      <c r="M237" s="53"/>
      <c r="N237" s="160">
        <f t="shared" si="53"/>
        <v>131.7</v>
      </c>
      <c r="O237" s="160">
        <f t="shared" si="53"/>
        <v>131.7</v>
      </c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</row>
    <row r="238" spans="1:35" s="38" customFormat="1" ht="19.5" customHeight="1">
      <c r="A238" s="126" t="s">
        <v>261</v>
      </c>
      <c r="B238" s="28" t="s">
        <v>242</v>
      </c>
      <c r="C238" s="28" t="s">
        <v>222</v>
      </c>
      <c r="D238" s="28" t="s">
        <v>217</v>
      </c>
      <c r="E238" s="56" t="s">
        <v>576</v>
      </c>
      <c r="F238" s="28" t="s">
        <v>269</v>
      </c>
      <c r="G238" s="28" t="s">
        <v>249</v>
      </c>
      <c r="H238" s="28"/>
      <c r="I238" s="29">
        <v>0</v>
      </c>
      <c r="J238" s="163"/>
      <c r="K238" s="163"/>
      <c r="L238" s="163"/>
      <c r="M238" s="163"/>
      <c r="N238" s="164">
        <v>131.7</v>
      </c>
      <c r="O238" s="164">
        <f>I238+N238</f>
        <v>131.7</v>
      </c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</row>
    <row r="239" spans="1:35" s="38" customFormat="1" ht="34.5" customHeight="1">
      <c r="A239" s="121" t="s">
        <v>267</v>
      </c>
      <c r="B239" s="26" t="s">
        <v>242</v>
      </c>
      <c r="C239" s="26" t="s">
        <v>222</v>
      </c>
      <c r="D239" s="26" t="s">
        <v>217</v>
      </c>
      <c r="E239" s="119" t="s">
        <v>399</v>
      </c>
      <c r="F239" s="26"/>
      <c r="G239" s="26"/>
      <c r="H239" s="28"/>
      <c r="I239" s="27">
        <f>I240+I243+I246</f>
        <v>7405.9</v>
      </c>
      <c r="J239" s="141"/>
      <c r="K239" s="141"/>
      <c r="L239" s="141"/>
      <c r="M239" s="141"/>
      <c r="N239" s="160">
        <f>N240+N243+N246</f>
        <v>600.6</v>
      </c>
      <c r="O239" s="160">
        <f>O240+O243+O246</f>
        <v>8006.5</v>
      </c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</row>
    <row r="240" spans="1:35" s="38" customFormat="1" ht="90">
      <c r="A240" s="121" t="s">
        <v>344</v>
      </c>
      <c r="B240" s="26" t="s">
        <v>242</v>
      </c>
      <c r="C240" s="26" t="s">
        <v>222</v>
      </c>
      <c r="D240" s="26" t="s">
        <v>217</v>
      </c>
      <c r="E240" s="119" t="s">
        <v>399</v>
      </c>
      <c r="F240" s="26" t="s">
        <v>268</v>
      </c>
      <c r="G240" s="26"/>
      <c r="H240" s="28"/>
      <c r="I240" s="27">
        <f>I241</f>
        <v>6975.7</v>
      </c>
      <c r="J240" s="141"/>
      <c r="K240" s="141"/>
      <c r="L240" s="141"/>
      <c r="M240" s="141"/>
      <c r="N240" s="160">
        <f>N241</f>
        <v>603.5</v>
      </c>
      <c r="O240" s="160">
        <f>O241</f>
        <v>7579.2</v>
      </c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</row>
    <row r="241" spans="1:35" s="38" customFormat="1" ht="30.75" customHeight="1">
      <c r="A241" s="121" t="s">
        <v>343</v>
      </c>
      <c r="B241" s="26" t="s">
        <v>242</v>
      </c>
      <c r="C241" s="26" t="s">
        <v>222</v>
      </c>
      <c r="D241" s="26" t="s">
        <v>217</v>
      </c>
      <c r="E241" s="119" t="s">
        <v>399</v>
      </c>
      <c r="F241" s="26" t="s">
        <v>269</v>
      </c>
      <c r="G241" s="26"/>
      <c r="H241" s="28"/>
      <c r="I241" s="27">
        <f>I242</f>
        <v>6975.7</v>
      </c>
      <c r="J241" s="141"/>
      <c r="K241" s="141"/>
      <c r="L241" s="141"/>
      <c r="M241" s="141"/>
      <c r="N241" s="160">
        <f>N242</f>
        <v>603.5</v>
      </c>
      <c r="O241" s="160">
        <f>O242</f>
        <v>7579.2</v>
      </c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</row>
    <row r="242" spans="1:35" s="38" customFormat="1" ht="18">
      <c r="A242" s="126" t="s">
        <v>260</v>
      </c>
      <c r="B242" s="28" t="s">
        <v>242</v>
      </c>
      <c r="C242" s="28" t="s">
        <v>222</v>
      </c>
      <c r="D242" s="28" t="s">
        <v>217</v>
      </c>
      <c r="E242" s="56" t="s">
        <v>399</v>
      </c>
      <c r="F242" s="28" t="s">
        <v>269</v>
      </c>
      <c r="G242" s="28" t="s">
        <v>248</v>
      </c>
      <c r="H242" s="28"/>
      <c r="I242" s="29">
        <v>6975.7</v>
      </c>
      <c r="J242" s="141"/>
      <c r="K242" s="141"/>
      <c r="L242" s="141"/>
      <c r="M242" s="141"/>
      <c r="N242" s="172">
        <v>603.5</v>
      </c>
      <c r="O242" s="172">
        <f>I242+N242</f>
        <v>7579.2</v>
      </c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</row>
    <row r="243" spans="1:35" s="38" customFormat="1" ht="45">
      <c r="A243" s="127" t="s">
        <v>359</v>
      </c>
      <c r="B243" s="26" t="s">
        <v>242</v>
      </c>
      <c r="C243" s="26" t="s">
        <v>222</v>
      </c>
      <c r="D243" s="26" t="s">
        <v>217</v>
      </c>
      <c r="E243" s="119" t="s">
        <v>399</v>
      </c>
      <c r="F243" s="26" t="s">
        <v>270</v>
      </c>
      <c r="G243" s="26"/>
      <c r="H243" s="28"/>
      <c r="I243" s="27">
        <f>I244</f>
        <v>419.2</v>
      </c>
      <c r="J243" s="141"/>
      <c r="K243" s="141"/>
      <c r="L243" s="141"/>
      <c r="M243" s="141"/>
      <c r="N243" s="160">
        <f>N244</f>
        <v>-2.9</v>
      </c>
      <c r="O243" s="160">
        <f>O244</f>
        <v>416.3</v>
      </c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</row>
    <row r="244" spans="1:35" s="38" customFormat="1" ht="45">
      <c r="A244" s="127" t="s">
        <v>345</v>
      </c>
      <c r="B244" s="26" t="s">
        <v>242</v>
      </c>
      <c r="C244" s="26" t="s">
        <v>222</v>
      </c>
      <c r="D244" s="26" t="s">
        <v>217</v>
      </c>
      <c r="E244" s="119" t="s">
        <v>399</v>
      </c>
      <c r="F244" s="26" t="s">
        <v>271</v>
      </c>
      <c r="G244" s="26"/>
      <c r="H244" s="28"/>
      <c r="I244" s="27">
        <f>I245</f>
        <v>419.2</v>
      </c>
      <c r="J244" s="141"/>
      <c r="K244" s="141"/>
      <c r="L244" s="141"/>
      <c r="M244" s="141"/>
      <c r="N244" s="160">
        <f>N245</f>
        <v>-2.9</v>
      </c>
      <c r="O244" s="160">
        <f>O245</f>
        <v>416.3</v>
      </c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</row>
    <row r="245" spans="1:35" s="38" customFormat="1" ht="18">
      <c r="A245" s="126" t="s">
        <v>260</v>
      </c>
      <c r="B245" s="28" t="s">
        <v>242</v>
      </c>
      <c r="C245" s="28" t="s">
        <v>222</v>
      </c>
      <c r="D245" s="28" t="s">
        <v>217</v>
      </c>
      <c r="E245" s="56" t="s">
        <v>399</v>
      </c>
      <c r="F245" s="28" t="s">
        <v>271</v>
      </c>
      <c r="G245" s="28" t="s">
        <v>248</v>
      </c>
      <c r="H245" s="28"/>
      <c r="I245" s="29">
        <v>419.2</v>
      </c>
      <c r="J245" s="141"/>
      <c r="K245" s="141"/>
      <c r="L245" s="141"/>
      <c r="M245" s="141"/>
      <c r="N245" s="172">
        <v>-2.9</v>
      </c>
      <c r="O245" s="172">
        <f>I245+N245</f>
        <v>416.3</v>
      </c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</row>
    <row r="246" spans="1:35" s="38" customFormat="1" ht="18">
      <c r="A246" s="127" t="s">
        <v>279</v>
      </c>
      <c r="B246" s="26" t="s">
        <v>242</v>
      </c>
      <c r="C246" s="26" t="s">
        <v>222</v>
      </c>
      <c r="D246" s="26" t="s">
        <v>217</v>
      </c>
      <c r="E246" s="119" t="s">
        <v>399</v>
      </c>
      <c r="F246" s="26" t="s">
        <v>278</v>
      </c>
      <c r="G246" s="26"/>
      <c r="H246" s="28"/>
      <c r="I246" s="27">
        <f>I248</f>
        <v>11</v>
      </c>
      <c r="J246" s="141"/>
      <c r="K246" s="141"/>
      <c r="L246" s="141"/>
      <c r="M246" s="141"/>
      <c r="N246" s="160">
        <f>N248</f>
        <v>0</v>
      </c>
      <c r="O246" s="160">
        <f>O248</f>
        <v>11</v>
      </c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</row>
    <row r="247" spans="1:35" s="38" customFormat="1" ht="18">
      <c r="A247" s="127" t="s">
        <v>281</v>
      </c>
      <c r="B247" s="26" t="s">
        <v>242</v>
      </c>
      <c r="C247" s="26" t="s">
        <v>222</v>
      </c>
      <c r="D247" s="26" t="s">
        <v>217</v>
      </c>
      <c r="E247" s="119" t="s">
        <v>399</v>
      </c>
      <c r="F247" s="26" t="s">
        <v>280</v>
      </c>
      <c r="G247" s="26"/>
      <c r="H247" s="28"/>
      <c r="I247" s="27">
        <f>I248</f>
        <v>11</v>
      </c>
      <c r="J247" s="141"/>
      <c r="K247" s="141"/>
      <c r="L247" s="141"/>
      <c r="M247" s="141"/>
      <c r="N247" s="160">
        <f>N248</f>
        <v>0</v>
      </c>
      <c r="O247" s="160">
        <f>O248</f>
        <v>11</v>
      </c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</row>
    <row r="248" spans="1:35" s="38" customFormat="1" ht="18">
      <c r="A248" s="126" t="s">
        <v>260</v>
      </c>
      <c r="B248" s="28" t="s">
        <v>242</v>
      </c>
      <c r="C248" s="28" t="s">
        <v>222</v>
      </c>
      <c r="D248" s="28" t="s">
        <v>217</v>
      </c>
      <c r="E248" s="56" t="s">
        <v>399</v>
      </c>
      <c r="F248" s="28" t="s">
        <v>280</v>
      </c>
      <c r="G248" s="28" t="s">
        <v>248</v>
      </c>
      <c r="H248" s="28"/>
      <c r="I248" s="29">
        <v>11</v>
      </c>
      <c r="J248" s="141"/>
      <c r="K248" s="141"/>
      <c r="L248" s="141"/>
      <c r="M248" s="141"/>
      <c r="N248" s="172">
        <v>0</v>
      </c>
      <c r="O248" s="172">
        <f>I248+N248</f>
        <v>11</v>
      </c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</row>
    <row r="249" spans="1:35" s="38" customFormat="1" ht="45">
      <c r="A249" s="121" t="s">
        <v>289</v>
      </c>
      <c r="B249" s="26" t="s">
        <v>242</v>
      </c>
      <c r="C249" s="26" t="s">
        <v>222</v>
      </c>
      <c r="D249" s="26" t="s">
        <v>217</v>
      </c>
      <c r="E249" s="26" t="s">
        <v>401</v>
      </c>
      <c r="F249" s="26"/>
      <c r="G249" s="26"/>
      <c r="H249" s="28"/>
      <c r="I249" s="27">
        <f>I250+I253+I256</f>
        <v>11489.5</v>
      </c>
      <c r="J249" s="141"/>
      <c r="K249" s="141"/>
      <c r="L249" s="141"/>
      <c r="M249" s="141"/>
      <c r="N249" s="160">
        <f>N250+N253+N256</f>
        <v>0</v>
      </c>
      <c r="O249" s="160">
        <f>O250+O253+O256</f>
        <v>11489.5</v>
      </c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</row>
    <row r="250" spans="1:35" s="38" customFormat="1" ht="90">
      <c r="A250" s="121" t="s">
        <v>344</v>
      </c>
      <c r="B250" s="26" t="s">
        <v>242</v>
      </c>
      <c r="C250" s="26" t="s">
        <v>222</v>
      </c>
      <c r="D250" s="26" t="s">
        <v>217</v>
      </c>
      <c r="E250" s="26" t="s">
        <v>401</v>
      </c>
      <c r="F250" s="26" t="s">
        <v>268</v>
      </c>
      <c r="G250" s="26"/>
      <c r="H250" s="28"/>
      <c r="I250" s="27">
        <f>I251</f>
        <v>10392</v>
      </c>
      <c r="J250" s="141"/>
      <c r="K250" s="141"/>
      <c r="L250" s="141"/>
      <c r="M250" s="141"/>
      <c r="N250" s="160">
        <f>N251</f>
        <v>-160</v>
      </c>
      <c r="O250" s="160">
        <f>O251</f>
        <v>10232</v>
      </c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</row>
    <row r="251" spans="1:35" s="38" customFormat="1" ht="30">
      <c r="A251" s="121" t="s">
        <v>277</v>
      </c>
      <c r="B251" s="26" t="s">
        <v>242</v>
      </c>
      <c r="C251" s="26" t="s">
        <v>222</v>
      </c>
      <c r="D251" s="26" t="s">
        <v>217</v>
      </c>
      <c r="E251" s="26" t="s">
        <v>401</v>
      </c>
      <c r="F251" s="26" t="s">
        <v>276</v>
      </c>
      <c r="G251" s="26"/>
      <c r="H251" s="28"/>
      <c r="I251" s="27">
        <f>I252</f>
        <v>10392</v>
      </c>
      <c r="J251" s="141"/>
      <c r="K251" s="141"/>
      <c r="L251" s="141"/>
      <c r="M251" s="141"/>
      <c r="N251" s="160">
        <f>N252</f>
        <v>-160</v>
      </c>
      <c r="O251" s="160">
        <f>O252</f>
        <v>10232</v>
      </c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</row>
    <row r="252" spans="1:35" s="38" customFormat="1" ht="18">
      <c r="A252" s="129" t="s">
        <v>260</v>
      </c>
      <c r="B252" s="28" t="s">
        <v>242</v>
      </c>
      <c r="C252" s="28" t="s">
        <v>222</v>
      </c>
      <c r="D252" s="28" t="s">
        <v>217</v>
      </c>
      <c r="E252" s="28" t="s">
        <v>401</v>
      </c>
      <c r="F252" s="28" t="s">
        <v>276</v>
      </c>
      <c r="G252" s="28" t="s">
        <v>248</v>
      </c>
      <c r="H252" s="28"/>
      <c r="I252" s="29">
        <v>10392</v>
      </c>
      <c r="J252" s="141"/>
      <c r="K252" s="141"/>
      <c r="L252" s="141"/>
      <c r="M252" s="141"/>
      <c r="N252" s="172">
        <v>-160</v>
      </c>
      <c r="O252" s="172">
        <f>I252+N252</f>
        <v>10232</v>
      </c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</row>
    <row r="253" spans="1:35" s="38" customFormat="1" ht="45">
      <c r="A253" s="127" t="s">
        <v>359</v>
      </c>
      <c r="B253" s="26" t="s">
        <v>242</v>
      </c>
      <c r="C253" s="26" t="s">
        <v>222</v>
      </c>
      <c r="D253" s="26" t="s">
        <v>217</v>
      </c>
      <c r="E253" s="26" t="s">
        <v>401</v>
      </c>
      <c r="F253" s="26" t="s">
        <v>270</v>
      </c>
      <c r="G253" s="26"/>
      <c r="H253" s="28"/>
      <c r="I253" s="27">
        <f>I254</f>
        <v>1081.5</v>
      </c>
      <c r="J253" s="141"/>
      <c r="K253" s="141"/>
      <c r="L253" s="141"/>
      <c r="M253" s="141"/>
      <c r="N253" s="160">
        <f>N254</f>
        <v>160</v>
      </c>
      <c r="O253" s="160">
        <f>O254</f>
        <v>1241.5</v>
      </c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</row>
    <row r="254" spans="1:35" s="38" customFormat="1" ht="45">
      <c r="A254" s="127" t="s">
        <v>345</v>
      </c>
      <c r="B254" s="26" t="s">
        <v>242</v>
      </c>
      <c r="C254" s="26" t="s">
        <v>222</v>
      </c>
      <c r="D254" s="26" t="s">
        <v>217</v>
      </c>
      <c r="E254" s="26" t="s">
        <v>401</v>
      </c>
      <c r="F254" s="26" t="s">
        <v>271</v>
      </c>
      <c r="G254" s="26"/>
      <c r="H254" s="28"/>
      <c r="I254" s="27">
        <f>I255</f>
        <v>1081.5</v>
      </c>
      <c r="J254" s="141"/>
      <c r="K254" s="141"/>
      <c r="L254" s="141"/>
      <c r="M254" s="141"/>
      <c r="N254" s="160">
        <f>N255</f>
        <v>160</v>
      </c>
      <c r="O254" s="160">
        <f>O255</f>
        <v>1241.5</v>
      </c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</row>
    <row r="255" spans="1:35" s="38" customFormat="1" ht="18">
      <c r="A255" s="126" t="s">
        <v>260</v>
      </c>
      <c r="B255" s="28" t="s">
        <v>242</v>
      </c>
      <c r="C255" s="28" t="s">
        <v>222</v>
      </c>
      <c r="D255" s="28" t="s">
        <v>217</v>
      </c>
      <c r="E255" s="28" t="s">
        <v>401</v>
      </c>
      <c r="F255" s="28" t="s">
        <v>271</v>
      </c>
      <c r="G255" s="28" t="s">
        <v>248</v>
      </c>
      <c r="H255" s="28"/>
      <c r="I255" s="29">
        <v>1081.5</v>
      </c>
      <c r="J255" s="141"/>
      <c r="K255" s="141"/>
      <c r="L255" s="141"/>
      <c r="M255" s="141"/>
      <c r="N255" s="172">
        <v>160</v>
      </c>
      <c r="O255" s="172">
        <f>I255+N255</f>
        <v>1241.5</v>
      </c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</row>
    <row r="256" spans="1:35" s="38" customFormat="1" ht="18">
      <c r="A256" s="127" t="s">
        <v>279</v>
      </c>
      <c r="B256" s="26" t="s">
        <v>242</v>
      </c>
      <c r="C256" s="26" t="s">
        <v>222</v>
      </c>
      <c r="D256" s="26" t="s">
        <v>217</v>
      </c>
      <c r="E256" s="26" t="s">
        <v>401</v>
      </c>
      <c r="F256" s="26" t="s">
        <v>278</v>
      </c>
      <c r="G256" s="26"/>
      <c r="H256" s="28"/>
      <c r="I256" s="27">
        <f>I257</f>
        <v>16</v>
      </c>
      <c r="J256" s="141"/>
      <c r="K256" s="141"/>
      <c r="L256" s="141"/>
      <c r="M256" s="141"/>
      <c r="N256" s="160">
        <f>N257</f>
        <v>0</v>
      </c>
      <c r="O256" s="160">
        <f>O257</f>
        <v>16</v>
      </c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</row>
    <row r="257" spans="1:35" s="38" customFormat="1" ht="18">
      <c r="A257" s="127" t="s">
        <v>281</v>
      </c>
      <c r="B257" s="26" t="s">
        <v>242</v>
      </c>
      <c r="C257" s="26" t="s">
        <v>222</v>
      </c>
      <c r="D257" s="26" t="s">
        <v>217</v>
      </c>
      <c r="E257" s="26" t="s">
        <v>401</v>
      </c>
      <c r="F257" s="26" t="s">
        <v>280</v>
      </c>
      <c r="G257" s="26"/>
      <c r="H257" s="28"/>
      <c r="I257" s="27">
        <f>I258</f>
        <v>16</v>
      </c>
      <c r="J257" s="141"/>
      <c r="K257" s="141"/>
      <c r="L257" s="141"/>
      <c r="M257" s="141"/>
      <c r="N257" s="160">
        <f>N258</f>
        <v>0</v>
      </c>
      <c r="O257" s="160">
        <f>O258</f>
        <v>16</v>
      </c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</row>
    <row r="258" spans="1:35" s="38" customFormat="1" ht="18">
      <c r="A258" s="126" t="s">
        <v>260</v>
      </c>
      <c r="B258" s="28" t="s">
        <v>242</v>
      </c>
      <c r="C258" s="28" t="s">
        <v>222</v>
      </c>
      <c r="D258" s="28" t="s">
        <v>217</v>
      </c>
      <c r="E258" s="28" t="s">
        <v>401</v>
      </c>
      <c r="F258" s="28" t="s">
        <v>280</v>
      </c>
      <c r="G258" s="28" t="s">
        <v>248</v>
      </c>
      <c r="H258" s="28"/>
      <c r="I258" s="29">
        <v>16</v>
      </c>
      <c r="J258" s="141"/>
      <c r="K258" s="141"/>
      <c r="L258" s="141"/>
      <c r="M258" s="141"/>
      <c r="N258" s="172">
        <v>0</v>
      </c>
      <c r="O258" s="172">
        <f>I258+N258</f>
        <v>16</v>
      </c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</row>
    <row r="259" spans="1:35" s="38" customFormat="1" ht="45">
      <c r="A259" s="127" t="s">
        <v>579</v>
      </c>
      <c r="B259" s="26" t="s">
        <v>242</v>
      </c>
      <c r="C259" s="26" t="s">
        <v>222</v>
      </c>
      <c r="D259" s="26" t="s">
        <v>217</v>
      </c>
      <c r="E259" s="26" t="s">
        <v>580</v>
      </c>
      <c r="F259" s="26"/>
      <c r="G259" s="26"/>
      <c r="H259" s="28"/>
      <c r="I259" s="27">
        <f>I260</f>
        <v>0</v>
      </c>
      <c r="J259" s="141"/>
      <c r="K259" s="141"/>
      <c r="L259" s="141"/>
      <c r="M259" s="141"/>
      <c r="N259" s="160">
        <f aca="true" t="shared" si="54" ref="N259:O261">N260</f>
        <v>161.6</v>
      </c>
      <c r="O259" s="160">
        <f t="shared" si="54"/>
        <v>161.6</v>
      </c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</row>
    <row r="260" spans="1:35" s="38" customFormat="1" ht="45">
      <c r="A260" s="127" t="s">
        <v>359</v>
      </c>
      <c r="B260" s="26" t="s">
        <v>242</v>
      </c>
      <c r="C260" s="26" t="s">
        <v>222</v>
      </c>
      <c r="D260" s="26" t="s">
        <v>217</v>
      </c>
      <c r="E260" s="26" t="s">
        <v>580</v>
      </c>
      <c r="F260" s="26" t="s">
        <v>270</v>
      </c>
      <c r="G260" s="26"/>
      <c r="H260" s="28"/>
      <c r="I260" s="27">
        <f>I261</f>
        <v>0</v>
      </c>
      <c r="J260" s="141"/>
      <c r="K260" s="141"/>
      <c r="L260" s="141"/>
      <c r="M260" s="141"/>
      <c r="N260" s="160">
        <f t="shared" si="54"/>
        <v>161.6</v>
      </c>
      <c r="O260" s="160">
        <f t="shared" si="54"/>
        <v>161.6</v>
      </c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</row>
    <row r="261" spans="1:35" s="38" customFormat="1" ht="45">
      <c r="A261" s="127" t="s">
        <v>345</v>
      </c>
      <c r="B261" s="26" t="s">
        <v>242</v>
      </c>
      <c r="C261" s="26" t="s">
        <v>222</v>
      </c>
      <c r="D261" s="26" t="s">
        <v>217</v>
      </c>
      <c r="E261" s="26" t="s">
        <v>580</v>
      </c>
      <c r="F261" s="26" t="s">
        <v>271</v>
      </c>
      <c r="G261" s="26"/>
      <c r="H261" s="28"/>
      <c r="I261" s="27">
        <f>I262</f>
        <v>0</v>
      </c>
      <c r="J261" s="141"/>
      <c r="K261" s="141"/>
      <c r="L261" s="141"/>
      <c r="M261" s="141"/>
      <c r="N261" s="160">
        <f t="shared" si="54"/>
        <v>161.6</v>
      </c>
      <c r="O261" s="160">
        <f t="shared" si="54"/>
        <v>161.6</v>
      </c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</row>
    <row r="262" spans="1:35" s="38" customFormat="1" ht="18">
      <c r="A262" s="126" t="s">
        <v>260</v>
      </c>
      <c r="B262" s="28" t="s">
        <v>242</v>
      </c>
      <c r="C262" s="28" t="s">
        <v>222</v>
      </c>
      <c r="D262" s="28" t="s">
        <v>217</v>
      </c>
      <c r="E262" s="28" t="s">
        <v>580</v>
      </c>
      <c r="F262" s="28" t="s">
        <v>271</v>
      </c>
      <c r="G262" s="28" t="s">
        <v>248</v>
      </c>
      <c r="H262" s="28"/>
      <c r="I262" s="29">
        <v>0</v>
      </c>
      <c r="J262" s="141"/>
      <c r="K262" s="141"/>
      <c r="L262" s="141"/>
      <c r="M262" s="141"/>
      <c r="N262" s="172">
        <v>161.6</v>
      </c>
      <c r="O262" s="172">
        <f>I262+N262</f>
        <v>161.6</v>
      </c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</row>
    <row r="263" spans="1:35" s="38" customFormat="1" ht="18">
      <c r="A263" s="60" t="s">
        <v>212</v>
      </c>
      <c r="B263" s="47" t="s">
        <v>242</v>
      </c>
      <c r="C263" s="47" t="s">
        <v>229</v>
      </c>
      <c r="D263" s="26"/>
      <c r="E263" s="26"/>
      <c r="F263" s="26"/>
      <c r="G263" s="26"/>
      <c r="H263" s="26"/>
      <c r="I263" s="101">
        <f>I264</f>
        <v>8269.9</v>
      </c>
      <c r="J263" s="141"/>
      <c r="K263" s="141"/>
      <c r="L263" s="141"/>
      <c r="M263" s="141"/>
      <c r="N263" s="171">
        <f>N264</f>
        <v>0</v>
      </c>
      <c r="O263" s="171">
        <f>O264</f>
        <v>8269.9</v>
      </c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</row>
    <row r="264" spans="1:35" s="38" customFormat="1" ht="18">
      <c r="A264" s="60" t="s">
        <v>264</v>
      </c>
      <c r="B264" s="47" t="s">
        <v>242</v>
      </c>
      <c r="C264" s="47" t="s">
        <v>229</v>
      </c>
      <c r="D264" s="47" t="s">
        <v>218</v>
      </c>
      <c r="E264" s="47"/>
      <c r="F264" s="47"/>
      <c r="G264" s="47"/>
      <c r="H264" s="47"/>
      <c r="I264" s="101">
        <f>I265</f>
        <v>8269.9</v>
      </c>
      <c r="J264" s="141"/>
      <c r="K264" s="141"/>
      <c r="L264" s="141"/>
      <c r="M264" s="141"/>
      <c r="N264" s="171">
        <f>N265</f>
        <v>0</v>
      </c>
      <c r="O264" s="171">
        <f>O265</f>
        <v>8269.9</v>
      </c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</row>
    <row r="265" spans="1:35" s="38" customFormat="1" ht="20.25" customHeight="1">
      <c r="A265" s="121" t="s">
        <v>190</v>
      </c>
      <c r="B265" s="26" t="s">
        <v>242</v>
      </c>
      <c r="C265" s="26" t="s">
        <v>229</v>
      </c>
      <c r="D265" s="26" t="s">
        <v>218</v>
      </c>
      <c r="E265" s="26" t="s">
        <v>67</v>
      </c>
      <c r="F265" s="26"/>
      <c r="G265" s="26"/>
      <c r="H265" s="26"/>
      <c r="I265" s="27">
        <f>I266+I270</f>
        <v>8269.9</v>
      </c>
      <c r="J265" s="141"/>
      <c r="K265" s="141"/>
      <c r="L265" s="141"/>
      <c r="M265" s="141"/>
      <c r="N265" s="160">
        <f>N266+N270</f>
        <v>0</v>
      </c>
      <c r="O265" s="160">
        <f>O266+O270</f>
        <v>8269.9</v>
      </c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</row>
    <row r="266" spans="1:35" s="38" customFormat="1" ht="93" customHeight="1">
      <c r="A266" s="131" t="s">
        <v>413</v>
      </c>
      <c r="B266" s="26" t="s">
        <v>242</v>
      </c>
      <c r="C266" s="26" t="s">
        <v>229</v>
      </c>
      <c r="D266" s="26" t="s">
        <v>218</v>
      </c>
      <c r="E266" s="26" t="s">
        <v>7</v>
      </c>
      <c r="F266" s="26"/>
      <c r="G266" s="26"/>
      <c r="H266" s="26"/>
      <c r="I266" s="27">
        <f>I267</f>
        <v>8245.6</v>
      </c>
      <c r="J266" s="141"/>
      <c r="K266" s="141"/>
      <c r="L266" s="141"/>
      <c r="M266" s="141"/>
      <c r="N266" s="160">
        <f aca="true" t="shared" si="55" ref="N266:O268">N267</f>
        <v>0</v>
      </c>
      <c r="O266" s="160">
        <f t="shared" si="55"/>
        <v>8245.6</v>
      </c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</row>
    <row r="267" spans="1:35" s="38" customFormat="1" ht="30">
      <c r="A267" s="121" t="s">
        <v>283</v>
      </c>
      <c r="B267" s="26" t="s">
        <v>242</v>
      </c>
      <c r="C267" s="26" t="s">
        <v>229</v>
      </c>
      <c r="D267" s="26" t="s">
        <v>218</v>
      </c>
      <c r="E267" s="26" t="s">
        <v>7</v>
      </c>
      <c r="F267" s="26" t="s">
        <v>282</v>
      </c>
      <c r="G267" s="26"/>
      <c r="H267" s="26"/>
      <c r="I267" s="27">
        <f>I268</f>
        <v>8245.6</v>
      </c>
      <c r="J267" s="141"/>
      <c r="K267" s="141"/>
      <c r="L267" s="141"/>
      <c r="M267" s="141"/>
      <c r="N267" s="160">
        <f t="shared" si="55"/>
        <v>0</v>
      </c>
      <c r="O267" s="160">
        <f t="shared" si="55"/>
        <v>8245.6</v>
      </c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</row>
    <row r="268" spans="1:35" s="38" customFormat="1" ht="45">
      <c r="A268" s="121" t="s">
        <v>296</v>
      </c>
      <c r="B268" s="26" t="s">
        <v>242</v>
      </c>
      <c r="C268" s="26" t="s">
        <v>229</v>
      </c>
      <c r="D268" s="26" t="s">
        <v>218</v>
      </c>
      <c r="E268" s="26" t="s">
        <v>7</v>
      </c>
      <c r="F268" s="26" t="s">
        <v>286</v>
      </c>
      <c r="G268" s="26"/>
      <c r="H268" s="26"/>
      <c r="I268" s="27">
        <f>I269</f>
        <v>8245.6</v>
      </c>
      <c r="J268" s="141"/>
      <c r="K268" s="141"/>
      <c r="L268" s="141"/>
      <c r="M268" s="141"/>
      <c r="N268" s="160">
        <f t="shared" si="55"/>
        <v>0</v>
      </c>
      <c r="O268" s="160">
        <f t="shared" si="55"/>
        <v>8245.6</v>
      </c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</row>
    <row r="269" spans="1:35" s="38" customFormat="1" ht="18">
      <c r="A269" s="126" t="s">
        <v>261</v>
      </c>
      <c r="B269" s="28" t="s">
        <v>242</v>
      </c>
      <c r="C269" s="28" t="s">
        <v>229</v>
      </c>
      <c r="D269" s="28" t="s">
        <v>218</v>
      </c>
      <c r="E269" s="28" t="s">
        <v>7</v>
      </c>
      <c r="F269" s="57" t="s">
        <v>286</v>
      </c>
      <c r="G269" s="57" t="s">
        <v>249</v>
      </c>
      <c r="H269" s="57"/>
      <c r="I269" s="58">
        <v>8245.6</v>
      </c>
      <c r="J269" s="141"/>
      <c r="K269" s="141"/>
      <c r="L269" s="141"/>
      <c r="M269" s="141"/>
      <c r="N269" s="172">
        <v>0</v>
      </c>
      <c r="O269" s="172">
        <f>I269+N269</f>
        <v>8245.6</v>
      </c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</row>
    <row r="270" spans="1:35" s="38" customFormat="1" ht="75" customHeight="1">
      <c r="A270" s="127" t="s">
        <v>185</v>
      </c>
      <c r="B270" s="26" t="s">
        <v>242</v>
      </c>
      <c r="C270" s="26" t="s">
        <v>229</v>
      </c>
      <c r="D270" s="26" t="s">
        <v>218</v>
      </c>
      <c r="E270" s="26" t="s">
        <v>8</v>
      </c>
      <c r="F270" s="47"/>
      <c r="G270" s="47"/>
      <c r="H270" s="47"/>
      <c r="I270" s="27">
        <f>I271</f>
        <v>24.3</v>
      </c>
      <c r="J270" s="141"/>
      <c r="K270" s="141"/>
      <c r="L270" s="141"/>
      <c r="M270" s="141"/>
      <c r="N270" s="160">
        <f aca="true" t="shared" si="56" ref="N270:O272">N271</f>
        <v>0</v>
      </c>
      <c r="O270" s="160">
        <f t="shared" si="56"/>
        <v>24.3</v>
      </c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</row>
    <row r="271" spans="1:35" s="38" customFormat="1" ht="30">
      <c r="A271" s="121" t="s">
        <v>283</v>
      </c>
      <c r="B271" s="26" t="s">
        <v>242</v>
      </c>
      <c r="C271" s="26" t="s">
        <v>229</v>
      </c>
      <c r="D271" s="26" t="s">
        <v>218</v>
      </c>
      <c r="E271" s="26" t="s">
        <v>8</v>
      </c>
      <c r="F271" s="26" t="s">
        <v>282</v>
      </c>
      <c r="G271" s="47"/>
      <c r="H271" s="47"/>
      <c r="I271" s="27">
        <f>I272</f>
        <v>24.3</v>
      </c>
      <c r="J271" s="141"/>
      <c r="K271" s="141"/>
      <c r="L271" s="141"/>
      <c r="M271" s="141"/>
      <c r="N271" s="160">
        <f t="shared" si="56"/>
        <v>0</v>
      </c>
      <c r="O271" s="160">
        <f t="shared" si="56"/>
        <v>24.3</v>
      </c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</row>
    <row r="272" spans="1:35" s="38" customFormat="1" ht="30">
      <c r="A272" s="121" t="s">
        <v>285</v>
      </c>
      <c r="B272" s="26" t="s">
        <v>242</v>
      </c>
      <c r="C272" s="26" t="s">
        <v>229</v>
      </c>
      <c r="D272" s="26" t="s">
        <v>218</v>
      </c>
      <c r="E272" s="26" t="s">
        <v>8</v>
      </c>
      <c r="F272" s="26" t="s">
        <v>284</v>
      </c>
      <c r="G272" s="47"/>
      <c r="H272" s="47"/>
      <c r="I272" s="27">
        <f>I273</f>
        <v>24.3</v>
      </c>
      <c r="J272" s="141"/>
      <c r="K272" s="141"/>
      <c r="L272" s="141"/>
      <c r="M272" s="141"/>
      <c r="N272" s="160">
        <f t="shared" si="56"/>
        <v>0</v>
      </c>
      <c r="O272" s="160">
        <f t="shared" si="56"/>
        <v>24.3</v>
      </c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</row>
    <row r="273" spans="1:35" s="38" customFormat="1" ht="18">
      <c r="A273" s="126" t="s">
        <v>260</v>
      </c>
      <c r="B273" s="28" t="s">
        <v>242</v>
      </c>
      <c r="C273" s="28" t="s">
        <v>229</v>
      </c>
      <c r="D273" s="28" t="s">
        <v>218</v>
      </c>
      <c r="E273" s="28" t="s">
        <v>8</v>
      </c>
      <c r="F273" s="28" t="s">
        <v>284</v>
      </c>
      <c r="G273" s="28" t="s">
        <v>248</v>
      </c>
      <c r="H273" s="59"/>
      <c r="I273" s="29">
        <v>24.3</v>
      </c>
      <c r="J273" s="141"/>
      <c r="K273" s="141"/>
      <c r="L273" s="141"/>
      <c r="M273" s="141"/>
      <c r="N273" s="172">
        <v>0</v>
      </c>
      <c r="O273" s="172">
        <f>I273+N273</f>
        <v>24.3</v>
      </c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</row>
    <row r="274" spans="1:15" ht="42.75" customHeight="1">
      <c r="A274" s="60" t="s">
        <v>251</v>
      </c>
      <c r="B274" s="47" t="s">
        <v>243</v>
      </c>
      <c r="C274" s="47"/>
      <c r="D274" s="47"/>
      <c r="E274" s="47"/>
      <c r="F274" s="47"/>
      <c r="G274" s="47"/>
      <c r="H274" s="47"/>
      <c r="I274" s="101">
        <f>I277+I314+I338+I375</f>
        <v>33018.9</v>
      </c>
      <c r="J274" s="141"/>
      <c r="K274" s="141"/>
      <c r="L274" s="141"/>
      <c r="M274" s="141"/>
      <c r="N274" s="171">
        <f>N277+N314+N338+N375</f>
        <v>3160</v>
      </c>
      <c r="O274" s="171">
        <f>O277+O314+O338+O375</f>
        <v>36178.9</v>
      </c>
    </row>
    <row r="275" spans="1:15" ht="18">
      <c r="A275" s="60" t="s">
        <v>260</v>
      </c>
      <c r="B275" s="47" t="s">
        <v>243</v>
      </c>
      <c r="C275" s="47"/>
      <c r="D275" s="47"/>
      <c r="E275" s="47"/>
      <c r="F275" s="47"/>
      <c r="G275" s="47" t="s">
        <v>248</v>
      </c>
      <c r="H275" s="47"/>
      <c r="I275" s="101">
        <f>I291+I294+I298+I301+I337+I367+I374+I331+I359+I305+I325+I362+I309+I313</f>
        <v>17218.800000000003</v>
      </c>
      <c r="J275" s="101">
        <f aca="true" t="shared" si="57" ref="J275:O275">J291+J294+J298+J301+J337+J367+J374+J331+J359+J305+J325+J362+J309+J313</f>
        <v>0</v>
      </c>
      <c r="K275" s="101">
        <f t="shared" si="57"/>
        <v>0</v>
      </c>
      <c r="L275" s="101">
        <f t="shared" si="57"/>
        <v>0</v>
      </c>
      <c r="M275" s="101">
        <f t="shared" si="57"/>
        <v>0</v>
      </c>
      <c r="N275" s="171">
        <f t="shared" si="57"/>
        <v>1417.9</v>
      </c>
      <c r="O275" s="171">
        <f t="shared" si="57"/>
        <v>18636.7</v>
      </c>
    </row>
    <row r="276" spans="1:15" ht="18">
      <c r="A276" s="60" t="s">
        <v>261</v>
      </c>
      <c r="B276" s="47" t="s">
        <v>243</v>
      </c>
      <c r="C276" s="47"/>
      <c r="D276" s="47"/>
      <c r="E276" s="47"/>
      <c r="F276" s="47"/>
      <c r="G276" s="47" t="s">
        <v>249</v>
      </c>
      <c r="H276" s="47"/>
      <c r="I276" s="101">
        <f>I381+I345+I352+I385+I389+I287+I321+I348+I355+I283</f>
        <v>15800.100000000002</v>
      </c>
      <c r="J276" s="101">
        <f aca="true" t="shared" si="58" ref="J276:O276">J381+J345+J352+J385+J389+J287+J321+J348+J355+J283</f>
        <v>0</v>
      </c>
      <c r="K276" s="101">
        <f t="shared" si="58"/>
        <v>0</v>
      </c>
      <c r="L276" s="101">
        <f t="shared" si="58"/>
        <v>0</v>
      </c>
      <c r="M276" s="101">
        <f t="shared" si="58"/>
        <v>0</v>
      </c>
      <c r="N276" s="171">
        <f t="shared" si="58"/>
        <v>1742.1000000000001</v>
      </c>
      <c r="O276" s="171">
        <f t="shared" si="58"/>
        <v>17542.2</v>
      </c>
    </row>
    <row r="277" spans="1:15" ht="18">
      <c r="A277" s="60" t="s">
        <v>265</v>
      </c>
      <c r="B277" s="47">
        <v>163</v>
      </c>
      <c r="C277" s="47" t="s">
        <v>215</v>
      </c>
      <c r="D277" s="47"/>
      <c r="E277" s="47"/>
      <c r="F277" s="26"/>
      <c r="G277" s="26"/>
      <c r="H277" s="26"/>
      <c r="I277" s="101">
        <f>I278</f>
        <v>10594.8</v>
      </c>
      <c r="J277" s="141"/>
      <c r="K277" s="141"/>
      <c r="L277" s="141"/>
      <c r="M277" s="141"/>
      <c r="N277" s="171">
        <f>N278</f>
        <v>1774.7</v>
      </c>
      <c r="O277" s="171">
        <f>O278</f>
        <v>12369.5</v>
      </c>
    </row>
    <row r="278" spans="1:15" ht="18" customHeight="1">
      <c r="A278" s="60" t="s">
        <v>202</v>
      </c>
      <c r="B278" s="47">
        <v>163</v>
      </c>
      <c r="C278" s="47" t="s">
        <v>215</v>
      </c>
      <c r="D278" s="47" t="s">
        <v>256</v>
      </c>
      <c r="E278" s="47"/>
      <c r="F278" s="47"/>
      <c r="G278" s="47"/>
      <c r="H278" s="47"/>
      <c r="I278" s="101">
        <f>I279</f>
        <v>10594.8</v>
      </c>
      <c r="J278" s="141"/>
      <c r="K278" s="141"/>
      <c r="L278" s="141"/>
      <c r="M278" s="141"/>
      <c r="N278" s="171">
        <f>N279</f>
        <v>1774.7</v>
      </c>
      <c r="O278" s="171">
        <f>O279</f>
        <v>12369.5</v>
      </c>
    </row>
    <row r="279" spans="1:15" ht="21" customHeight="1">
      <c r="A279" s="121" t="s">
        <v>190</v>
      </c>
      <c r="B279" s="26" t="s">
        <v>243</v>
      </c>
      <c r="C279" s="26" t="s">
        <v>215</v>
      </c>
      <c r="D279" s="26" t="s">
        <v>256</v>
      </c>
      <c r="E279" s="26" t="s">
        <v>400</v>
      </c>
      <c r="F279" s="26"/>
      <c r="G279" s="26"/>
      <c r="H279" s="26"/>
      <c r="I279" s="27">
        <f>I288+I295+I284+I302+I306+I310+I280</f>
        <v>10594.8</v>
      </c>
      <c r="J279" s="27">
        <f aca="true" t="shared" si="59" ref="J279:O279">J288+J295+J284+J302+J306+J310+J280</f>
        <v>0</v>
      </c>
      <c r="K279" s="27">
        <f t="shared" si="59"/>
        <v>0</v>
      </c>
      <c r="L279" s="27">
        <f t="shared" si="59"/>
        <v>0</v>
      </c>
      <c r="M279" s="27">
        <f t="shared" si="59"/>
        <v>0</v>
      </c>
      <c r="N279" s="160">
        <f t="shared" si="59"/>
        <v>1774.7</v>
      </c>
      <c r="O279" s="160">
        <f t="shared" si="59"/>
        <v>12369.5</v>
      </c>
    </row>
    <row r="280" spans="1:15" ht="136.5" customHeight="1">
      <c r="A280" s="131" t="s">
        <v>575</v>
      </c>
      <c r="B280" s="26" t="s">
        <v>243</v>
      </c>
      <c r="C280" s="26" t="s">
        <v>215</v>
      </c>
      <c r="D280" s="26" t="s">
        <v>256</v>
      </c>
      <c r="E280" s="167" t="s">
        <v>576</v>
      </c>
      <c r="F280" s="26"/>
      <c r="G280" s="26"/>
      <c r="H280" s="26"/>
      <c r="I280" s="27">
        <f>I281</f>
        <v>0</v>
      </c>
      <c r="J280" s="53"/>
      <c r="K280" s="53"/>
      <c r="L280" s="53"/>
      <c r="M280" s="53"/>
      <c r="N280" s="160">
        <f aca="true" t="shared" si="60" ref="N280:O282">N281</f>
        <v>128.8</v>
      </c>
      <c r="O280" s="160">
        <f t="shared" si="60"/>
        <v>128.8</v>
      </c>
    </row>
    <row r="281" spans="1:15" ht="96" customHeight="1">
      <c r="A281" s="121" t="s">
        <v>344</v>
      </c>
      <c r="B281" s="26" t="s">
        <v>243</v>
      </c>
      <c r="C281" s="26" t="s">
        <v>215</v>
      </c>
      <c r="D281" s="26" t="s">
        <v>256</v>
      </c>
      <c r="E281" s="167" t="s">
        <v>576</v>
      </c>
      <c r="F281" s="26" t="s">
        <v>268</v>
      </c>
      <c r="G281" s="26"/>
      <c r="H281" s="26"/>
      <c r="I281" s="27">
        <f>I282</f>
        <v>0</v>
      </c>
      <c r="J281" s="53"/>
      <c r="K281" s="53"/>
      <c r="L281" s="53"/>
      <c r="M281" s="53"/>
      <c r="N281" s="160">
        <f t="shared" si="60"/>
        <v>128.8</v>
      </c>
      <c r="O281" s="160">
        <f t="shared" si="60"/>
        <v>128.8</v>
      </c>
    </row>
    <row r="282" spans="1:15" ht="30.75" customHeight="1">
      <c r="A282" s="121" t="s">
        <v>343</v>
      </c>
      <c r="B282" s="26" t="s">
        <v>243</v>
      </c>
      <c r="C282" s="26" t="s">
        <v>215</v>
      </c>
      <c r="D282" s="26" t="s">
        <v>256</v>
      </c>
      <c r="E282" s="167" t="s">
        <v>576</v>
      </c>
      <c r="F282" s="26" t="s">
        <v>269</v>
      </c>
      <c r="G282" s="26"/>
      <c r="H282" s="26"/>
      <c r="I282" s="27">
        <f>I283</f>
        <v>0</v>
      </c>
      <c r="J282" s="53"/>
      <c r="K282" s="53"/>
      <c r="L282" s="53"/>
      <c r="M282" s="53"/>
      <c r="N282" s="160">
        <f t="shared" si="60"/>
        <v>128.8</v>
      </c>
      <c r="O282" s="160">
        <f t="shared" si="60"/>
        <v>128.8</v>
      </c>
    </row>
    <row r="283" spans="1:15" ht="21" customHeight="1">
      <c r="A283" s="126" t="s">
        <v>261</v>
      </c>
      <c r="B283" s="28" t="s">
        <v>243</v>
      </c>
      <c r="C283" s="28" t="s">
        <v>215</v>
      </c>
      <c r="D283" s="28" t="s">
        <v>256</v>
      </c>
      <c r="E283" s="56" t="s">
        <v>576</v>
      </c>
      <c r="F283" s="28" t="s">
        <v>269</v>
      </c>
      <c r="G283" s="28" t="s">
        <v>249</v>
      </c>
      <c r="H283" s="26"/>
      <c r="I283" s="29">
        <v>0</v>
      </c>
      <c r="J283" s="163"/>
      <c r="K283" s="163"/>
      <c r="L283" s="163"/>
      <c r="M283" s="163"/>
      <c r="N283" s="164">
        <v>128.8</v>
      </c>
      <c r="O283" s="164">
        <f>I283+N283</f>
        <v>128.8</v>
      </c>
    </row>
    <row r="284" spans="1:15" ht="79.5" customHeight="1">
      <c r="A284" s="121" t="s">
        <v>452</v>
      </c>
      <c r="B284" s="26" t="s">
        <v>243</v>
      </c>
      <c r="C284" s="26" t="s">
        <v>215</v>
      </c>
      <c r="D284" s="26" t="s">
        <v>256</v>
      </c>
      <c r="E284" s="26" t="s">
        <v>451</v>
      </c>
      <c r="F284" s="26"/>
      <c r="G284" s="26"/>
      <c r="H284" s="26"/>
      <c r="I284" s="27">
        <f>I285</f>
        <v>100</v>
      </c>
      <c r="J284" s="141"/>
      <c r="K284" s="141"/>
      <c r="L284" s="141"/>
      <c r="M284" s="141"/>
      <c r="N284" s="160">
        <f aca="true" t="shared" si="61" ref="N284:O286">N285</f>
        <v>0</v>
      </c>
      <c r="O284" s="160">
        <f t="shared" si="61"/>
        <v>100</v>
      </c>
    </row>
    <row r="285" spans="1:15" ht="45">
      <c r="A285" s="127" t="s">
        <v>359</v>
      </c>
      <c r="B285" s="26" t="s">
        <v>243</v>
      </c>
      <c r="C285" s="26" t="s">
        <v>215</v>
      </c>
      <c r="D285" s="26" t="s">
        <v>256</v>
      </c>
      <c r="E285" s="26" t="s">
        <v>451</v>
      </c>
      <c r="F285" s="26" t="s">
        <v>270</v>
      </c>
      <c r="G285" s="26"/>
      <c r="H285" s="26"/>
      <c r="I285" s="27">
        <f>I286</f>
        <v>100</v>
      </c>
      <c r="J285" s="141"/>
      <c r="K285" s="141"/>
      <c r="L285" s="141"/>
      <c r="M285" s="141"/>
      <c r="N285" s="160">
        <f t="shared" si="61"/>
        <v>0</v>
      </c>
      <c r="O285" s="160">
        <f t="shared" si="61"/>
        <v>100</v>
      </c>
    </row>
    <row r="286" spans="1:15" ht="45">
      <c r="A286" s="127" t="s">
        <v>345</v>
      </c>
      <c r="B286" s="26" t="s">
        <v>243</v>
      </c>
      <c r="C286" s="26" t="s">
        <v>215</v>
      </c>
      <c r="D286" s="26" t="s">
        <v>256</v>
      </c>
      <c r="E286" s="26" t="s">
        <v>451</v>
      </c>
      <c r="F286" s="26" t="s">
        <v>271</v>
      </c>
      <c r="G286" s="26"/>
      <c r="H286" s="26"/>
      <c r="I286" s="27">
        <f>I287</f>
        <v>100</v>
      </c>
      <c r="J286" s="141"/>
      <c r="K286" s="141"/>
      <c r="L286" s="141"/>
      <c r="M286" s="141"/>
      <c r="N286" s="160">
        <f t="shared" si="61"/>
        <v>0</v>
      </c>
      <c r="O286" s="160">
        <f t="shared" si="61"/>
        <v>100</v>
      </c>
    </row>
    <row r="287" spans="1:15" ht="18">
      <c r="A287" s="126" t="s">
        <v>261</v>
      </c>
      <c r="B287" s="28" t="s">
        <v>243</v>
      </c>
      <c r="C287" s="28" t="s">
        <v>215</v>
      </c>
      <c r="D287" s="28" t="s">
        <v>256</v>
      </c>
      <c r="E287" s="28" t="s">
        <v>451</v>
      </c>
      <c r="F287" s="28" t="s">
        <v>271</v>
      </c>
      <c r="G287" s="28" t="s">
        <v>249</v>
      </c>
      <c r="H287" s="28"/>
      <c r="I287" s="29">
        <v>100</v>
      </c>
      <c r="J287" s="140"/>
      <c r="K287" s="140"/>
      <c r="L287" s="140"/>
      <c r="M287" s="140"/>
      <c r="N287" s="164">
        <v>0</v>
      </c>
      <c r="O287" s="164">
        <f>I287+N287</f>
        <v>100</v>
      </c>
    </row>
    <row r="288" spans="1:15" ht="34.5" customHeight="1">
      <c r="A288" s="128" t="s">
        <v>267</v>
      </c>
      <c r="B288" s="26" t="s">
        <v>243</v>
      </c>
      <c r="C288" s="26" t="s">
        <v>215</v>
      </c>
      <c r="D288" s="26" t="s">
        <v>256</v>
      </c>
      <c r="E288" s="26" t="s">
        <v>399</v>
      </c>
      <c r="F288" s="26"/>
      <c r="G288" s="26"/>
      <c r="H288" s="26"/>
      <c r="I288" s="27">
        <f>I290+I292</f>
        <v>7404.8</v>
      </c>
      <c r="J288" s="141"/>
      <c r="K288" s="141"/>
      <c r="L288" s="141"/>
      <c r="M288" s="141"/>
      <c r="N288" s="160">
        <f>N290+N292</f>
        <v>819.7</v>
      </c>
      <c r="O288" s="160">
        <f>O290+O292</f>
        <v>8224.5</v>
      </c>
    </row>
    <row r="289" spans="1:15" ht="90">
      <c r="A289" s="121" t="s">
        <v>344</v>
      </c>
      <c r="B289" s="26" t="s">
        <v>243</v>
      </c>
      <c r="C289" s="26" t="s">
        <v>215</v>
      </c>
      <c r="D289" s="26" t="s">
        <v>256</v>
      </c>
      <c r="E289" s="26" t="s">
        <v>399</v>
      </c>
      <c r="F289" s="26" t="s">
        <v>268</v>
      </c>
      <c r="G289" s="26"/>
      <c r="H289" s="26"/>
      <c r="I289" s="27">
        <f>I290</f>
        <v>6845.8</v>
      </c>
      <c r="J289" s="141"/>
      <c r="K289" s="141"/>
      <c r="L289" s="141"/>
      <c r="M289" s="141"/>
      <c r="N289" s="160">
        <f>N290</f>
        <v>728</v>
      </c>
      <c r="O289" s="160">
        <f>O290</f>
        <v>7573.8</v>
      </c>
    </row>
    <row r="290" spans="1:15" ht="30" customHeight="1">
      <c r="A290" s="121" t="s">
        <v>343</v>
      </c>
      <c r="B290" s="26">
        <v>163</v>
      </c>
      <c r="C290" s="26" t="s">
        <v>215</v>
      </c>
      <c r="D290" s="26" t="s">
        <v>256</v>
      </c>
      <c r="E290" s="26" t="s">
        <v>399</v>
      </c>
      <c r="F290" s="26" t="s">
        <v>269</v>
      </c>
      <c r="G290" s="26"/>
      <c r="H290" s="26"/>
      <c r="I290" s="27">
        <f>I291</f>
        <v>6845.8</v>
      </c>
      <c r="J290" s="141"/>
      <c r="K290" s="141"/>
      <c r="L290" s="141"/>
      <c r="M290" s="141"/>
      <c r="N290" s="160">
        <f>N291</f>
        <v>728</v>
      </c>
      <c r="O290" s="160">
        <f>O291</f>
        <v>7573.8</v>
      </c>
    </row>
    <row r="291" spans="1:15" ht="18">
      <c r="A291" s="126" t="s">
        <v>260</v>
      </c>
      <c r="B291" s="28">
        <v>163</v>
      </c>
      <c r="C291" s="28" t="s">
        <v>215</v>
      </c>
      <c r="D291" s="28" t="s">
        <v>256</v>
      </c>
      <c r="E291" s="28" t="s">
        <v>399</v>
      </c>
      <c r="F291" s="28" t="s">
        <v>269</v>
      </c>
      <c r="G291" s="28" t="s">
        <v>248</v>
      </c>
      <c r="H291" s="28"/>
      <c r="I291" s="29">
        <v>6845.8</v>
      </c>
      <c r="J291" s="141"/>
      <c r="K291" s="141"/>
      <c r="L291" s="141"/>
      <c r="M291" s="141"/>
      <c r="N291" s="172">
        <v>728</v>
      </c>
      <c r="O291" s="172">
        <f>I291+N291</f>
        <v>7573.8</v>
      </c>
    </row>
    <row r="292" spans="1:15" ht="45">
      <c r="A292" s="127" t="s">
        <v>359</v>
      </c>
      <c r="B292" s="26">
        <v>163</v>
      </c>
      <c r="C292" s="26" t="s">
        <v>215</v>
      </c>
      <c r="D292" s="26" t="s">
        <v>256</v>
      </c>
      <c r="E292" s="26" t="s">
        <v>399</v>
      </c>
      <c r="F292" s="26" t="s">
        <v>270</v>
      </c>
      <c r="G292" s="26"/>
      <c r="H292" s="26"/>
      <c r="I292" s="27">
        <f>I293</f>
        <v>559</v>
      </c>
      <c r="J292" s="141"/>
      <c r="K292" s="141"/>
      <c r="L292" s="141"/>
      <c r="M292" s="141"/>
      <c r="N292" s="160">
        <f>N293</f>
        <v>91.7</v>
      </c>
      <c r="O292" s="160">
        <f>O293</f>
        <v>650.7</v>
      </c>
    </row>
    <row r="293" spans="1:15" ht="45">
      <c r="A293" s="127" t="s">
        <v>345</v>
      </c>
      <c r="B293" s="26">
        <v>163</v>
      </c>
      <c r="C293" s="26" t="s">
        <v>215</v>
      </c>
      <c r="D293" s="26" t="s">
        <v>256</v>
      </c>
      <c r="E293" s="26" t="s">
        <v>399</v>
      </c>
      <c r="F293" s="26" t="s">
        <v>271</v>
      </c>
      <c r="G293" s="26"/>
      <c r="H293" s="26"/>
      <c r="I293" s="27">
        <f>I294</f>
        <v>559</v>
      </c>
      <c r="J293" s="141"/>
      <c r="K293" s="141"/>
      <c r="L293" s="141"/>
      <c r="M293" s="141"/>
      <c r="N293" s="160">
        <f>N294</f>
        <v>91.7</v>
      </c>
      <c r="O293" s="160">
        <f>O294</f>
        <v>650.7</v>
      </c>
    </row>
    <row r="294" spans="1:15" ht="18">
      <c r="A294" s="126" t="s">
        <v>260</v>
      </c>
      <c r="B294" s="28">
        <v>163</v>
      </c>
      <c r="C294" s="28" t="s">
        <v>215</v>
      </c>
      <c r="D294" s="28" t="s">
        <v>256</v>
      </c>
      <c r="E294" s="28" t="s">
        <v>399</v>
      </c>
      <c r="F294" s="28" t="s">
        <v>271</v>
      </c>
      <c r="G294" s="28" t="s">
        <v>248</v>
      </c>
      <c r="H294" s="28"/>
      <c r="I294" s="29">
        <v>559</v>
      </c>
      <c r="J294" s="141"/>
      <c r="K294" s="141"/>
      <c r="L294" s="141"/>
      <c r="M294" s="141"/>
      <c r="N294" s="172">
        <v>91.7</v>
      </c>
      <c r="O294" s="172">
        <f>I294+N294</f>
        <v>650.7</v>
      </c>
    </row>
    <row r="295" spans="1:15" ht="75">
      <c r="A295" s="127" t="s">
        <v>303</v>
      </c>
      <c r="B295" s="26">
        <v>163</v>
      </c>
      <c r="C295" s="26" t="s">
        <v>215</v>
      </c>
      <c r="D295" s="26" t="s">
        <v>256</v>
      </c>
      <c r="E295" s="26" t="s">
        <v>141</v>
      </c>
      <c r="F295" s="26"/>
      <c r="G295" s="26"/>
      <c r="H295" s="26"/>
      <c r="I295" s="27">
        <f>I296+I299</f>
        <v>2057.5</v>
      </c>
      <c r="J295" s="141"/>
      <c r="K295" s="141"/>
      <c r="L295" s="141"/>
      <c r="M295" s="141"/>
      <c r="N295" s="160">
        <f>N296+N299</f>
        <v>826.2</v>
      </c>
      <c r="O295" s="160">
        <f>O296+O299</f>
        <v>2883.7</v>
      </c>
    </row>
    <row r="296" spans="1:15" ht="45">
      <c r="A296" s="127" t="s">
        <v>359</v>
      </c>
      <c r="B296" s="26" t="s">
        <v>243</v>
      </c>
      <c r="C296" s="26" t="s">
        <v>215</v>
      </c>
      <c r="D296" s="26" t="s">
        <v>256</v>
      </c>
      <c r="E296" s="26" t="s">
        <v>141</v>
      </c>
      <c r="F296" s="26" t="s">
        <v>270</v>
      </c>
      <c r="G296" s="26"/>
      <c r="H296" s="26"/>
      <c r="I296" s="27">
        <f>I297</f>
        <v>2047.3</v>
      </c>
      <c r="J296" s="141"/>
      <c r="K296" s="141"/>
      <c r="L296" s="141"/>
      <c r="M296" s="141"/>
      <c r="N296" s="160">
        <f>N297</f>
        <v>826.2</v>
      </c>
      <c r="O296" s="160">
        <f>O297</f>
        <v>2873.5</v>
      </c>
    </row>
    <row r="297" spans="1:15" ht="45">
      <c r="A297" s="127" t="s">
        <v>345</v>
      </c>
      <c r="B297" s="26" t="s">
        <v>243</v>
      </c>
      <c r="C297" s="26" t="s">
        <v>215</v>
      </c>
      <c r="D297" s="26" t="s">
        <v>256</v>
      </c>
      <c r="E297" s="26" t="s">
        <v>141</v>
      </c>
      <c r="F297" s="26" t="s">
        <v>271</v>
      </c>
      <c r="G297" s="26"/>
      <c r="H297" s="26"/>
      <c r="I297" s="27">
        <f>I298</f>
        <v>2047.3</v>
      </c>
      <c r="J297" s="141"/>
      <c r="K297" s="141"/>
      <c r="L297" s="141"/>
      <c r="M297" s="141"/>
      <c r="N297" s="160">
        <f>N298</f>
        <v>826.2</v>
      </c>
      <c r="O297" s="160">
        <f>O298</f>
        <v>2873.5</v>
      </c>
    </row>
    <row r="298" spans="1:15" ht="18">
      <c r="A298" s="129" t="s">
        <v>260</v>
      </c>
      <c r="B298" s="28" t="s">
        <v>243</v>
      </c>
      <c r="C298" s="28" t="s">
        <v>215</v>
      </c>
      <c r="D298" s="28" t="s">
        <v>256</v>
      </c>
      <c r="E298" s="28" t="s">
        <v>141</v>
      </c>
      <c r="F298" s="28" t="s">
        <v>271</v>
      </c>
      <c r="G298" s="28" t="s">
        <v>248</v>
      </c>
      <c r="H298" s="28"/>
      <c r="I298" s="29">
        <v>2047.3</v>
      </c>
      <c r="J298" s="141"/>
      <c r="K298" s="141"/>
      <c r="L298" s="141"/>
      <c r="M298" s="141"/>
      <c r="N298" s="172">
        <v>826.2</v>
      </c>
      <c r="O298" s="172">
        <f>I298+N298</f>
        <v>2873.5</v>
      </c>
    </row>
    <row r="299" spans="1:15" ht="18">
      <c r="A299" s="127" t="s">
        <v>279</v>
      </c>
      <c r="B299" s="26">
        <v>163</v>
      </c>
      <c r="C299" s="26" t="s">
        <v>215</v>
      </c>
      <c r="D299" s="26" t="s">
        <v>256</v>
      </c>
      <c r="E299" s="26" t="s">
        <v>141</v>
      </c>
      <c r="F299" s="26" t="s">
        <v>278</v>
      </c>
      <c r="G299" s="26"/>
      <c r="H299" s="26"/>
      <c r="I299" s="27">
        <f>I300</f>
        <v>10.2</v>
      </c>
      <c r="J299" s="141"/>
      <c r="K299" s="141"/>
      <c r="L299" s="141"/>
      <c r="M299" s="141"/>
      <c r="N299" s="160">
        <f>N300</f>
        <v>0</v>
      </c>
      <c r="O299" s="160">
        <f>O300</f>
        <v>10.2</v>
      </c>
    </row>
    <row r="300" spans="1:15" ht="18">
      <c r="A300" s="127" t="s">
        <v>281</v>
      </c>
      <c r="B300" s="26">
        <v>163</v>
      </c>
      <c r="C300" s="26" t="s">
        <v>215</v>
      </c>
      <c r="D300" s="26" t="s">
        <v>256</v>
      </c>
      <c r="E300" s="26" t="s">
        <v>141</v>
      </c>
      <c r="F300" s="26" t="s">
        <v>280</v>
      </c>
      <c r="G300" s="26"/>
      <c r="H300" s="26"/>
      <c r="I300" s="27">
        <f>I301</f>
        <v>10.2</v>
      </c>
      <c r="J300" s="141"/>
      <c r="K300" s="141"/>
      <c r="L300" s="141"/>
      <c r="M300" s="141"/>
      <c r="N300" s="160">
        <f>N301</f>
        <v>0</v>
      </c>
      <c r="O300" s="160">
        <f>O301</f>
        <v>10.2</v>
      </c>
    </row>
    <row r="301" spans="1:15" ht="18">
      <c r="A301" s="126" t="s">
        <v>260</v>
      </c>
      <c r="B301" s="28">
        <v>163</v>
      </c>
      <c r="C301" s="28" t="s">
        <v>215</v>
      </c>
      <c r="D301" s="28" t="s">
        <v>256</v>
      </c>
      <c r="E301" s="28" t="s">
        <v>141</v>
      </c>
      <c r="F301" s="28" t="s">
        <v>280</v>
      </c>
      <c r="G301" s="28" t="s">
        <v>248</v>
      </c>
      <c r="H301" s="28"/>
      <c r="I301" s="29">
        <v>10.2</v>
      </c>
      <c r="J301" s="141"/>
      <c r="K301" s="141"/>
      <c r="L301" s="141"/>
      <c r="M301" s="141"/>
      <c r="N301" s="172">
        <v>0</v>
      </c>
      <c r="O301" s="172">
        <f>I301+N301</f>
        <v>10.2</v>
      </c>
    </row>
    <row r="302" spans="1:15" ht="60">
      <c r="A302" s="121" t="s">
        <v>322</v>
      </c>
      <c r="B302" s="26" t="s">
        <v>243</v>
      </c>
      <c r="C302" s="26" t="s">
        <v>215</v>
      </c>
      <c r="D302" s="26" t="s">
        <v>256</v>
      </c>
      <c r="E302" s="26" t="s">
        <v>12</v>
      </c>
      <c r="F302" s="26"/>
      <c r="G302" s="26"/>
      <c r="H302" s="28"/>
      <c r="I302" s="27">
        <f>I303</f>
        <v>662</v>
      </c>
      <c r="J302" s="141"/>
      <c r="K302" s="141"/>
      <c r="L302" s="141"/>
      <c r="M302" s="141"/>
      <c r="N302" s="160">
        <f aca="true" t="shared" si="62" ref="N302:O304">N303</f>
        <v>0</v>
      </c>
      <c r="O302" s="160">
        <f t="shared" si="62"/>
        <v>662</v>
      </c>
    </row>
    <row r="303" spans="1:15" ht="45">
      <c r="A303" s="127" t="s">
        <v>359</v>
      </c>
      <c r="B303" s="26" t="s">
        <v>243</v>
      </c>
      <c r="C303" s="26" t="s">
        <v>215</v>
      </c>
      <c r="D303" s="26" t="s">
        <v>256</v>
      </c>
      <c r="E303" s="26" t="s">
        <v>12</v>
      </c>
      <c r="F303" s="26" t="s">
        <v>270</v>
      </c>
      <c r="G303" s="26"/>
      <c r="H303" s="28"/>
      <c r="I303" s="27">
        <f>I304</f>
        <v>662</v>
      </c>
      <c r="J303" s="141"/>
      <c r="K303" s="141"/>
      <c r="L303" s="141"/>
      <c r="M303" s="141"/>
      <c r="N303" s="160">
        <f t="shared" si="62"/>
        <v>0</v>
      </c>
      <c r="O303" s="160">
        <f t="shared" si="62"/>
        <v>662</v>
      </c>
    </row>
    <row r="304" spans="1:15" ht="45">
      <c r="A304" s="127" t="s">
        <v>345</v>
      </c>
      <c r="B304" s="26" t="s">
        <v>243</v>
      </c>
      <c r="C304" s="26" t="s">
        <v>215</v>
      </c>
      <c r="D304" s="26" t="s">
        <v>256</v>
      </c>
      <c r="E304" s="26" t="s">
        <v>12</v>
      </c>
      <c r="F304" s="26" t="s">
        <v>271</v>
      </c>
      <c r="G304" s="26"/>
      <c r="H304" s="28"/>
      <c r="I304" s="27">
        <f>I305</f>
        <v>662</v>
      </c>
      <c r="J304" s="141"/>
      <c r="K304" s="141"/>
      <c r="L304" s="141"/>
      <c r="M304" s="141"/>
      <c r="N304" s="160">
        <f t="shared" si="62"/>
        <v>0</v>
      </c>
      <c r="O304" s="160">
        <f t="shared" si="62"/>
        <v>662</v>
      </c>
    </row>
    <row r="305" spans="1:15" ht="18">
      <c r="A305" s="129" t="s">
        <v>260</v>
      </c>
      <c r="B305" s="28" t="s">
        <v>243</v>
      </c>
      <c r="C305" s="28" t="s">
        <v>215</v>
      </c>
      <c r="D305" s="28" t="s">
        <v>256</v>
      </c>
      <c r="E305" s="28" t="s">
        <v>12</v>
      </c>
      <c r="F305" s="28" t="s">
        <v>271</v>
      </c>
      <c r="G305" s="28" t="s">
        <v>248</v>
      </c>
      <c r="H305" s="28"/>
      <c r="I305" s="29">
        <v>662</v>
      </c>
      <c r="J305" s="141"/>
      <c r="K305" s="141"/>
      <c r="L305" s="141"/>
      <c r="M305" s="141"/>
      <c r="N305" s="172">
        <v>0</v>
      </c>
      <c r="O305" s="172">
        <f>I305+N305</f>
        <v>662</v>
      </c>
    </row>
    <row r="306" spans="1:15" ht="45">
      <c r="A306" s="127" t="s">
        <v>302</v>
      </c>
      <c r="B306" s="26" t="s">
        <v>243</v>
      </c>
      <c r="C306" s="26" t="s">
        <v>215</v>
      </c>
      <c r="D306" s="26" t="s">
        <v>256</v>
      </c>
      <c r="E306" s="26" t="s">
        <v>13</v>
      </c>
      <c r="F306" s="26"/>
      <c r="G306" s="26"/>
      <c r="H306" s="28"/>
      <c r="I306" s="160">
        <f>I307</f>
        <v>285.9</v>
      </c>
      <c r="J306" s="161"/>
      <c r="K306" s="161"/>
      <c r="L306" s="161"/>
      <c r="M306" s="161"/>
      <c r="N306" s="160">
        <f aca="true" t="shared" si="63" ref="N306:O308">N307</f>
        <v>0</v>
      </c>
      <c r="O306" s="160">
        <f t="shared" si="63"/>
        <v>285.9</v>
      </c>
    </row>
    <row r="307" spans="1:15" ht="45">
      <c r="A307" s="127" t="s">
        <v>359</v>
      </c>
      <c r="B307" s="26" t="s">
        <v>243</v>
      </c>
      <c r="C307" s="26" t="s">
        <v>215</v>
      </c>
      <c r="D307" s="26" t="s">
        <v>256</v>
      </c>
      <c r="E307" s="26" t="s">
        <v>13</v>
      </c>
      <c r="F307" s="26" t="s">
        <v>270</v>
      </c>
      <c r="G307" s="26"/>
      <c r="H307" s="28"/>
      <c r="I307" s="160">
        <f>I308</f>
        <v>285.9</v>
      </c>
      <c r="J307" s="161"/>
      <c r="K307" s="161"/>
      <c r="L307" s="161"/>
      <c r="M307" s="161"/>
      <c r="N307" s="160">
        <f t="shared" si="63"/>
        <v>0</v>
      </c>
      <c r="O307" s="160">
        <f t="shared" si="63"/>
        <v>285.9</v>
      </c>
    </row>
    <row r="308" spans="1:15" ht="45">
      <c r="A308" s="127" t="s">
        <v>345</v>
      </c>
      <c r="B308" s="26" t="s">
        <v>243</v>
      </c>
      <c r="C308" s="26" t="s">
        <v>215</v>
      </c>
      <c r="D308" s="26" t="s">
        <v>256</v>
      </c>
      <c r="E308" s="26" t="s">
        <v>13</v>
      </c>
      <c r="F308" s="26" t="s">
        <v>271</v>
      </c>
      <c r="G308" s="26"/>
      <c r="H308" s="28"/>
      <c r="I308" s="160">
        <f>I309</f>
        <v>285.9</v>
      </c>
      <c r="J308" s="161"/>
      <c r="K308" s="161"/>
      <c r="L308" s="161"/>
      <c r="M308" s="161"/>
      <c r="N308" s="160">
        <f t="shared" si="63"/>
        <v>0</v>
      </c>
      <c r="O308" s="160">
        <f t="shared" si="63"/>
        <v>285.9</v>
      </c>
    </row>
    <row r="309" spans="1:15" ht="18">
      <c r="A309" s="129" t="s">
        <v>260</v>
      </c>
      <c r="B309" s="28" t="s">
        <v>243</v>
      </c>
      <c r="C309" s="28" t="s">
        <v>215</v>
      </c>
      <c r="D309" s="28" t="s">
        <v>256</v>
      </c>
      <c r="E309" s="28" t="s">
        <v>13</v>
      </c>
      <c r="F309" s="28" t="s">
        <v>271</v>
      </c>
      <c r="G309" s="28" t="s">
        <v>248</v>
      </c>
      <c r="H309" s="28"/>
      <c r="I309" s="164">
        <v>285.9</v>
      </c>
      <c r="J309" s="165"/>
      <c r="K309" s="165"/>
      <c r="L309" s="165"/>
      <c r="M309" s="165"/>
      <c r="N309" s="172">
        <v>0</v>
      </c>
      <c r="O309" s="172">
        <f>I309+N309</f>
        <v>285.9</v>
      </c>
    </row>
    <row r="310" spans="1:15" ht="45">
      <c r="A310" s="127" t="s">
        <v>566</v>
      </c>
      <c r="B310" s="26" t="s">
        <v>243</v>
      </c>
      <c r="C310" s="26" t="s">
        <v>215</v>
      </c>
      <c r="D310" s="26" t="s">
        <v>256</v>
      </c>
      <c r="E310" s="26" t="s">
        <v>567</v>
      </c>
      <c r="F310" s="28"/>
      <c r="G310" s="28"/>
      <c r="H310" s="28"/>
      <c r="I310" s="160">
        <f>I311</f>
        <v>84.6</v>
      </c>
      <c r="J310" s="161"/>
      <c r="K310" s="161"/>
      <c r="L310" s="161"/>
      <c r="M310" s="161"/>
      <c r="N310" s="160">
        <f aca="true" t="shared" si="64" ref="N310:O312">N311</f>
        <v>0</v>
      </c>
      <c r="O310" s="160">
        <f t="shared" si="64"/>
        <v>84.6</v>
      </c>
    </row>
    <row r="311" spans="1:15" ht="18">
      <c r="A311" s="121" t="s">
        <v>279</v>
      </c>
      <c r="B311" s="26" t="s">
        <v>243</v>
      </c>
      <c r="C311" s="26" t="s">
        <v>215</v>
      </c>
      <c r="D311" s="26" t="s">
        <v>256</v>
      </c>
      <c r="E311" s="26" t="s">
        <v>567</v>
      </c>
      <c r="F311" s="26" t="s">
        <v>278</v>
      </c>
      <c r="G311" s="26"/>
      <c r="H311" s="28"/>
      <c r="I311" s="160">
        <f>I312</f>
        <v>84.6</v>
      </c>
      <c r="J311" s="161"/>
      <c r="K311" s="161"/>
      <c r="L311" s="161"/>
      <c r="M311" s="161"/>
      <c r="N311" s="160">
        <f t="shared" si="64"/>
        <v>0</v>
      </c>
      <c r="O311" s="160">
        <f t="shared" si="64"/>
        <v>84.6</v>
      </c>
    </row>
    <row r="312" spans="1:15" ht="18">
      <c r="A312" s="121" t="s">
        <v>555</v>
      </c>
      <c r="B312" s="26" t="s">
        <v>243</v>
      </c>
      <c r="C312" s="26" t="s">
        <v>215</v>
      </c>
      <c r="D312" s="26" t="s">
        <v>256</v>
      </c>
      <c r="E312" s="26" t="s">
        <v>567</v>
      </c>
      <c r="F312" s="26" t="s">
        <v>554</v>
      </c>
      <c r="G312" s="26"/>
      <c r="H312" s="28"/>
      <c r="I312" s="160">
        <f>I313</f>
        <v>84.6</v>
      </c>
      <c r="J312" s="161"/>
      <c r="K312" s="161"/>
      <c r="L312" s="161"/>
      <c r="M312" s="161"/>
      <c r="N312" s="160">
        <f t="shared" si="64"/>
        <v>0</v>
      </c>
      <c r="O312" s="160">
        <f t="shared" si="64"/>
        <v>84.6</v>
      </c>
    </row>
    <row r="313" spans="1:15" ht="18">
      <c r="A313" s="129" t="s">
        <v>260</v>
      </c>
      <c r="B313" s="28" t="s">
        <v>243</v>
      </c>
      <c r="C313" s="28" t="s">
        <v>215</v>
      </c>
      <c r="D313" s="28" t="s">
        <v>256</v>
      </c>
      <c r="E313" s="28" t="s">
        <v>567</v>
      </c>
      <c r="F313" s="28" t="s">
        <v>554</v>
      </c>
      <c r="G313" s="28" t="s">
        <v>248</v>
      </c>
      <c r="H313" s="28"/>
      <c r="I313" s="164">
        <v>84.6</v>
      </c>
      <c r="J313" s="165"/>
      <c r="K313" s="165"/>
      <c r="L313" s="165"/>
      <c r="M313" s="165"/>
      <c r="N313" s="172">
        <v>0</v>
      </c>
      <c r="O313" s="172">
        <f>I313+N313</f>
        <v>84.6</v>
      </c>
    </row>
    <row r="314" spans="1:15" ht="18">
      <c r="A314" s="60" t="s">
        <v>203</v>
      </c>
      <c r="B314" s="47" t="s">
        <v>243</v>
      </c>
      <c r="C314" s="47" t="s">
        <v>218</v>
      </c>
      <c r="D314" s="47"/>
      <c r="E314" s="47"/>
      <c r="F314" s="47"/>
      <c r="G314" s="47"/>
      <c r="H314" s="28"/>
      <c r="I314" s="101">
        <f>I315+I332</f>
        <v>5761.799999999999</v>
      </c>
      <c r="J314" s="141"/>
      <c r="K314" s="141"/>
      <c r="L314" s="141"/>
      <c r="M314" s="141"/>
      <c r="N314" s="171">
        <f>N315+N332</f>
        <v>80</v>
      </c>
      <c r="O314" s="171">
        <f>O315+O332</f>
        <v>5841.799999999999</v>
      </c>
    </row>
    <row r="315" spans="1:15" ht="18.75" customHeight="1">
      <c r="A315" s="65" t="s">
        <v>346</v>
      </c>
      <c r="B315" s="47" t="s">
        <v>243</v>
      </c>
      <c r="C315" s="47" t="s">
        <v>218</v>
      </c>
      <c r="D315" s="47" t="s">
        <v>217</v>
      </c>
      <c r="E315" s="47"/>
      <c r="F315" s="47"/>
      <c r="G315" s="47"/>
      <c r="H315" s="28"/>
      <c r="I315" s="101">
        <f>I326+I316</f>
        <v>5411.799999999999</v>
      </c>
      <c r="J315" s="101">
        <f aca="true" t="shared" si="65" ref="J315:O315">J326+J316</f>
        <v>0</v>
      </c>
      <c r="K315" s="101">
        <f t="shared" si="65"/>
        <v>0</v>
      </c>
      <c r="L315" s="101">
        <f t="shared" si="65"/>
        <v>0</v>
      </c>
      <c r="M315" s="101">
        <f t="shared" si="65"/>
        <v>0</v>
      </c>
      <c r="N315" s="171">
        <f t="shared" si="65"/>
        <v>60</v>
      </c>
      <c r="O315" s="171">
        <f t="shared" si="65"/>
        <v>5471.799999999999</v>
      </c>
    </row>
    <row r="316" spans="1:15" ht="74.25" customHeight="1">
      <c r="A316" s="127" t="s">
        <v>517</v>
      </c>
      <c r="B316" s="26" t="s">
        <v>243</v>
      </c>
      <c r="C316" s="26" t="s">
        <v>218</v>
      </c>
      <c r="D316" s="26" t="s">
        <v>217</v>
      </c>
      <c r="E316" s="26" t="s">
        <v>96</v>
      </c>
      <c r="F316" s="47"/>
      <c r="G316" s="47"/>
      <c r="H316" s="28"/>
      <c r="I316" s="27">
        <f>I317</f>
        <v>4691.799999999999</v>
      </c>
      <c r="J316" s="141"/>
      <c r="K316" s="141"/>
      <c r="L316" s="141"/>
      <c r="M316" s="141"/>
      <c r="N316" s="160">
        <f>N317</f>
        <v>0</v>
      </c>
      <c r="O316" s="160">
        <f>O317</f>
        <v>4691.799999999999</v>
      </c>
    </row>
    <row r="317" spans="1:15" ht="42.75" customHeight="1">
      <c r="A317" s="127" t="s">
        <v>438</v>
      </c>
      <c r="B317" s="26" t="s">
        <v>243</v>
      </c>
      <c r="C317" s="26" t="s">
        <v>218</v>
      </c>
      <c r="D317" s="26" t="s">
        <v>217</v>
      </c>
      <c r="E317" s="26" t="s">
        <v>99</v>
      </c>
      <c r="F317" s="26"/>
      <c r="G317" s="26"/>
      <c r="H317" s="28"/>
      <c r="I317" s="27">
        <f>I318+I322</f>
        <v>4691.799999999999</v>
      </c>
      <c r="J317" s="141"/>
      <c r="K317" s="141"/>
      <c r="L317" s="141"/>
      <c r="M317" s="141"/>
      <c r="N317" s="160">
        <f>N318+N322</f>
        <v>0</v>
      </c>
      <c r="O317" s="160">
        <f>O318+O322</f>
        <v>4691.799999999999</v>
      </c>
    </row>
    <row r="318" spans="1:15" ht="18.75" customHeight="1">
      <c r="A318" s="127" t="s">
        <v>326</v>
      </c>
      <c r="B318" s="26" t="s">
        <v>243</v>
      </c>
      <c r="C318" s="26" t="s">
        <v>218</v>
      </c>
      <c r="D318" s="26" t="s">
        <v>217</v>
      </c>
      <c r="E318" s="26" t="s">
        <v>101</v>
      </c>
      <c r="F318" s="26"/>
      <c r="G318" s="26"/>
      <c r="H318" s="28"/>
      <c r="I318" s="27">
        <f>I319</f>
        <v>4644.9</v>
      </c>
      <c r="J318" s="141"/>
      <c r="K318" s="141"/>
      <c r="L318" s="141"/>
      <c r="M318" s="141"/>
      <c r="N318" s="160">
        <f aca="true" t="shared" si="66" ref="N318:O320">N319</f>
        <v>0</v>
      </c>
      <c r="O318" s="160">
        <f t="shared" si="66"/>
        <v>4644.9</v>
      </c>
    </row>
    <row r="319" spans="1:15" ht="45" customHeight="1">
      <c r="A319" s="127" t="s">
        <v>359</v>
      </c>
      <c r="B319" s="26" t="s">
        <v>243</v>
      </c>
      <c r="C319" s="26" t="s">
        <v>218</v>
      </c>
      <c r="D319" s="26" t="s">
        <v>217</v>
      </c>
      <c r="E319" s="26" t="s">
        <v>101</v>
      </c>
      <c r="F319" s="26" t="s">
        <v>270</v>
      </c>
      <c r="G319" s="26"/>
      <c r="H319" s="28"/>
      <c r="I319" s="27">
        <f>I320</f>
        <v>4644.9</v>
      </c>
      <c r="J319" s="141"/>
      <c r="K319" s="141"/>
      <c r="L319" s="141"/>
      <c r="M319" s="141"/>
      <c r="N319" s="160">
        <f t="shared" si="66"/>
        <v>0</v>
      </c>
      <c r="O319" s="160">
        <f t="shared" si="66"/>
        <v>4644.9</v>
      </c>
    </row>
    <row r="320" spans="1:15" ht="45" customHeight="1">
      <c r="A320" s="127" t="s">
        <v>345</v>
      </c>
      <c r="B320" s="26" t="s">
        <v>243</v>
      </c>
      <c r="C320" s="26" t="s">
        <v>218</v>
      </c>
      <c r="D320" s="26" t="s">
        <v>217</v>
      </c>
      <c r="E320" s="26" t="s">
        <v>101</v>
      </c>
      <c r="F320" s="26" t="s">
        <v>271</v>
      </c>
      <c r="G320" s="26"/>
      <c r="H320" s="28"/>
      <c r="I320" s="27">
        <f>I321</f>
        <v>4644.9</v>
      </c>
      <c r="J320" s="141"/>
      <c r="K320" s="141"/>
      <c r="L320" s="141"/>
      <c r="M320" s="141"/>
      <c r="N320" s="160">
        <f t="shared" si="66"/>
        <v>0</v>
      </c>
      <c r="O320" s="160">
        <f t="shared" si="66"/>
        <v>4644.9</v>
      </c>
    </row>
    <row r="321" spans="1:15" ht="18.75" customHeight="1">
      <c r="A321" s="129" t="s">
        <v>261</v>
      </c>
      <c r="B321" s="28" t="s">
        <v>243</v>
      </c>
      <c r="C321" s="28" t="s">
        <v>218</v>
      </c>
      <c r="D321" s="28" t="s">
        <v>217</v>
      </c>
      <c r="E321" s="28" t="s">
        <v>101</v>
      </c>
      <c r="F321" s="28" t="s">
        <v>271</v>
      </c>
      <c r="G321" s="28" t="s">
        <v>249</v>
      </c>
      <c r="H321" s="28"/>
      <c r="I321" s="29">
        <v>4644.9</v>
      </c>
      <c r="J321" s="140"/>
      <c r="K321" s="140"/>
      <c r="L321" s="140"/>
      <c r="M321" s="140"/>
      <c r="N321" s="164">
        <v>0</v>
      </c>
      <c r="O321" s="164">
        <f>I321+N321</f>
        <v>4644.9</v>
      </c>
    </row>
    <row r="322" spans="1:15" ht="18.75" customHeight="1">
      <c r="A322" s="127" t="s">
        <v>326</v>
      </c>
      <c r="B322" s="26" t="s">
        <v>243</v>
      </c>
      <c r="C322" s="26" t="s">
        <v>218</v>
      </c>
      <c r="D322" s="26" t="s">
        <v>217</v>
      </c>
      <c r="E322" s="26" t="s">
        <v>100</v>
      </c>
      <c r="F322" s="26"/>
      <c r="G322" s="26"/>
      <c r="H322" s="28"/>
      <c r="I322" s="27">
        <f>I323</f>
        <v>46.9</v>
      </c>
      <c r="J322" s="141"/>
      <c r="K322" s="141"/>
      <c r="L322" s="141"/>
      <c r="M322" s="141"/>
      <c r="N322" s="160">
        <f aca="true" t="shared" si="67" ref="N322:O324">N323</f>
        <v>0</v>
      </c>
      <c r="O322" s="160">
        <f t="shared" si="67"/>
        <v>46.9</v>
      </c>
    </row>
    <row r="323" spans="1:15" ht="44.25" customHeight="1">
      <c r="A323" s="127" t="s">
        <v>359</v>
      </c>
      <c r="B323" s="26" t="s">
        <v>243</v>
      </c>
      <c r="C323" s="26" t="s">
        <v>218</v>
      </c>
      <c r="D323" s="26" t="s">
        <v>217</v>
      </c>
      <c r="E323" s="26" t="s">
        <v>100</v>
      </c>
      <c r="F323" s="26" t="s">
        <v>270</v>
      </c>
      <c r="G323" s="26"/>
      <c r="H323" s="28"/>
      <c r="I323" s="27">
        <f>I324</f>
        <v>46.9</v>
      </c>
      <c r="J323" s="141"/>
      <c r="K323" s="141"/>
      <c r="L323" s="141"/>
      <c r="M323" s="141"/>
      <c r="N323" s="160">
        <f t="shared" si="67"/>
        <v>0</v>
      </c>
      <c r="O323" s="160">
        <f t="shared" si="67"/>
        <v>46.9</v>
      </c>
    </row>
    <row r="324" spans="1:15" ht="44.25" customHeight="1">
      <c r="A324" s="127" t="s">
        <v>345</v>
      </c>
      <c r="B324" s="26" t="s">
        <v>243</v>
      </c>
      <c r="C324" s="26" t="s">
        <v>218</v>
      </c>
      <c r="D324" s="26" t="s">
        <v>217</v>
      </c>
      <c r="E324" s="26" t="s">
        <v>100</v>
      </c>
      <c r="F324" s="26" t="s">
        <v>271</v>
      </c>
      <c r="G324" s="26"/>
      <c r="H324" s="28"/>
      <c r="I324" s="27">
        <f>I325</f>
        <v>46.9</v>
      </c>
      <c r="J324" s="141"/>
      <c r="K324" s="141"/>
      <c r="L324" s="141"/>
      <c r="M324" s="141"/>
      <c r="N324" s="160">
        <f t="shared" si="67"/>
        <v>0</v>
      </c>
      <c r="O324" s="160">
        <f t="shared" si="67"/>
        <v>46.9</v>
      </c>
    </row>
    <row r="325" spans="1:15" ht="18.75" customHeight="1">
      <c r="A325" s="129" t="s">
        <v>260</v>
      </c>
      <c r="B325" s="28" t="s">
        <v>243</v>
      </c>
      <c r="C325" s="28" t="s">
        <v>218</v>
      </c>
      <c r="D325" s="28" t="s">
        <v>217</v>
      </c>
      <c r="E325" s="28" t="s">
        <v>100</v>
      </c>
      <c r="F325" s="28" t="s">
        <v>271</v>
      </c>
      <c r="G325" s="28" t="s">
        <v>248</v>
      </c>
      <c r="H325" s="28"/>
      <c r="I325" s="29">
        <v>46.9</v>
      </c>
      <c r="J325" s="140"/>
      <c r="K325" s="140"/>
      <c r="L325" s="140"/>
      <c r="M325" s="140"/>
      <c r="N325" s="164">
        <v>0</v>
      </c>
      <c r="O325" s="164">
        <f>I325+N325</f>
        <v>46.9</v>
      </c>
    </row>
    <row r="326" spans="1:15" ht="60">
      <c r="A326" s="121" t="s">
        <v>483</v>
      </c>
      <c r="B326" s="26" t="s">
        <v>243</v>
      </c>
      <c r="C326" s="26" t="s">
        <v>218</v>
      </c>
      <c r="D326" s="26" t="s">
        <v>217</v>
      </c>
      <c r="E326" s="26" t="s">
        <v>70</v>
      </c>
      <c r="F326" s="26"/>
      <c r="G326" s="26"/>
      <c r="H326" s="28"/>
      <c r="I326" s="27">
        <f>I327</f>
        <v>720</v>
      </c>
      <c r="J326" s="141"/>
      <c r="K326" s="141"/>
      <c r="L326" s="141"/>
      <c r="M326" s="141"/>
      <c r="N326" s="160">
        <f aca="true" t="shared" si="68" ref="N326:O330">N327</f>
        <v>60</v>
      </c>
      <c r="O326" s="160">
        <f t="shared" si="68"/>
        <v>780</v>
      </c>
    </row>
    <row r="327" spans="1:15" ht="46.5" customHeight="1">
      <c r="A327" s="121" t="s">
        <v>178</v>
      </c>
      <c r="B327" s="26" t="s">
        <v>243</v>
      </c>
      <c r="C327" s="26" t="s">
        <v>218</v>
      </c>
      <c r="D327" s="26" t="s">
        <v>217</v>
      </c>
      <c r="E327" s="26" t="s">
        <v>71</v>
      </c>
      <c r="F327" s="26"/>
      <c r="G327" s="26"/>
      <c r="H327" s="28"/>
      <c r="I327" s="27">
        <f>I328</f>
        <v>720</v>
      </c>
      <c r="J327" s="141"/>
      <c r="K327" s="141"/>
      <c r="L327" s="141"/>
      <c r="M327" s="141"/>
      <c r="N327" s="160">
        <f t="shared" si="68"/>
        <v>60</v>
      </c>
      <c r="O327" s="160">
        <f t="shared" si="68"/>
        <v>780</v>
      </c>
    </row>
    <row r="328" spans="1:15" ht="18">
      <c r="A328" s="121" t="s">
        <v>326</v>
      </c>
      <c r="B328" s="26" t="s">
        <v>243</v>
      </c>
      <c r="C328" s="26" t="s">
        <v>218</v>
      </c>
      <c r="D328" s="26" t="s">
        <v>217</v>
      </c>
      <c r="E328" s="26" t="s">
        <v>72</v>
      </c>
      <c r="F328" s="26"/>
      <c r="G328" s="26"/>
      <c r="H328" s="28"/>
      <c r="I328" s="27">
        <f>I329</f>
        <v>720</v>
      </c>
      <c r="J328" s="141"/>
      <c r="K328" s="141"/>
      <c r="L328" s="141"/>
      <c r="M328" s="141"/>
      <c r="N328" s="160">
        <f t="shared" si="68"/>
        <v>60</v>
      </c>
      <c r="O328" s="160">
        <f t="shared" si="68"/>
        <v>780</v>
      </c>
    </row>
    <row r="329" spans="1:15" ht="45">
      <c r="A329" s="121" t="s">
        <v>359</v>
      </c>
      <c r="B329" s="26" t="s">
        <v>243</v>
      </c>
      <c r="C329" s="26" t="s">
        <v>218</v>
      </c>
      <c r="D329" s="26" t="s">
        <v>217</v>
      </c>
      <c r="E329" s="26" t="s">
        <v>72</v>
      </c>
      <c r="F329" s="26" t="s">
        <v>270</v>
      </c>
      <c r="G329" s="26"/>
      <c r="H329" s="28"/>
      <c r="I329" s="27">
        <f>I330</f>
        <v>720</v>
      </c>
      <c r="J329" s="141"/>
      <c r="K329" s="141"/>
      <c r="L329" s="141"/>
      <c r="M329" s="141"/>
      <c r="N329" s="160">
        <f t="shared" si="68"/>
        <v>60</v>
      </c>
      <c r="O329" s="160">
        <f t="shared" si="68"/>
        <v>780</v>
      </c>
    </row>
    <row r="330" spans="1:15" ht="45">
      <c r="A330" s="121" t="s">
        <v>345</v>
      </c>
      <c r="B330" s="26" t="s">
        <v>243</v>
      </c>
      <c r="C330" s="26" t="s">
        <v>218</v>
      </c>
      <c r="D330" s="26" t="s">
        <v>217</v>
      </c>
      <c r="E330" s="26" t="s">
        <v>72</v>
      </c>
      <c r="F330" s="26" t="s">
        <v>271</v>
      </c>
      <c r="G330" s="26"/>
      <c r="H330" s="28"/>
      <c r="I330" s="27">
        <f>I331</f>
        <v>720</v>
      </c>
      <c r="J330" s="141"/>
      <c r="K330" s="141"/>
      <c r="L330" s="141"/>
      <c r="M330" s="141"/>
      <c r="N330" s="160">
        <f t="shared" si="68"/>
        <v>60</v>
      </c>
      <c r="O330" s="160">
        <f t="shared" si="68"/>
        <v>780</v>
      </c>
    </row>
    <row r="331" spans="1:15" ht="18">
      <c r="A331" s="129" t="s">
        <v>260</v>
      </c>
      <c r="B331" s="28" t="s">
        <v>243</v>
      </c>
      <c r="C331" s="28" t="s">
        <v>218</v>
      </c>
      <c r="D331" s="28" t="s">
        <v>217</v>
      </c>
      <c r="E331" s="28" t="s">
        <v>72</v>
      </c>
      <c r="F331" s="28" t="s">
        <v>271</v>
      </c>
      <c r="G331" s="28" t="s">
        <v>248</v>
      </c>
      <c r="H331" s="28"/>
      <c r="I331" s="29">
        <v>720</v>
      </c>
      <c r="J331" s="141"/>
      <c r="K331" s="141"/>
      <c r="L331" s="141"/>
      <c r="M331" s="141"/>
      <c r="N331" s="172">
        <v>60</v>
      </c>
      <c r="O331" s="172">
        <f>I331+N331</f>
        <v>780</v>
      </c>
    </row>
    <row r="332" spans="1:15" ht="28.5">
      <c r="A332" s="60" t="s">
        <v>233</v>
      </c>
      <c r="B332" s="47" t="s">
        <v>243</v>
      </c>
      <c r="C332" s="47" t="s">
        <v>218</v>
      </c>
      <c r="D332" s="47" t="s">
        <v>230</v>
      </c>
      <c r="E332" s="26"/>
      <c r="F332" s="26"/>
      <c r="G332" s="26"/>
      <c r="H332" s="26"/>
      <c r="I332" s="101">
        <f>I333</f>
        <v>350</v>
      </c>
      <c r="J332" s="141"/>
      <c r="K332" s="141"/>
      <c r="L332" s="141"/>
      <c r="M332" s="141"/>
      <c r="N332" s="171">
        <f aca="true" t="shared" si="69" ref="N332:O336">N333</f>
        <v>20</v>
      </c>
      <c r="O332" s="171">
        <f t="shared" si="69"/>
        <v>370</v>
      </c>
    </row>
    <row r="333" spans="1:15" ht="20.25" customHeight="1">
      <c r="A333" s="121" t="s">
        <v>190</v>
      </c>
      <c r="B333" s="26" t="s">
        <v>243</v>
      </c>
      <c r="C333" s="26" t="s">
        <v>218</v>
      </c>
      <c r="D333" s="26" t="s">
        <v>230</v>
      </c>
      <c r="E333" s="26" t="s">
        <v>400</v>
      </c>
      <c r="F333" s="26"/>
      <c r="G333" s="26"/>
      <c r="H333" s="26"/>
      <c r="I333" s="27">
        <f>I334</f>
        <v>350</v>
      </c>
      <c r="J333" s="141"/>
      <c r="K333" s="141"/>
      <c r="L333" s="141"/>
      <c r="M333" s="141"/>
      <c r="N333" s="160">
        <f t="shared" si="69"/>
        <v>20</v>
      </c>
      <c r="O333" s="160">
        <f t="shared" si="69"/>
        <v>370</v>
      </c>
    </row>
    <row r="334" spans="1:15" ht="46.5" customHeight="1">
      <c r="A334" s="121" t="s">
        <v>305</v>
      </c>
      <c r="B334" s="26" t="s">
        <v>243</v>
      </c>
      <c r="C334" s="26" t="s">
        <v>218</v>
      </c>
      <c r="D334" s="26" t="s">
        <v>230</v>
      </c>
      <c r="E334" s="26" t="s">
        <v>68</v>
      </c>
      <c r="F334" s="26"/>
      <c r="G334" s="26"/>
      <c r="H334" s="26"/>
      <c r="I334" s="27">
        <f>I335</f>
        <v>350</v>
      </c>
      <c r="J334" s="141"/>
      <c r="K334" s="141"/>
      <c r="L334" s="141"/>
      <c r="M334" s="141"/>
      <c r="N334" s="160">
        <f t="shared" si="69"/>
        <v>20</v>
      </c>
      <c r="O334" s="160">
        <f t="shared" si="69"/>
        <v>370</v>
      </c>
    </row>
    <row r="335" spans="1:15" ht="45">
      <c r="A335" s="127" t="s">
        <v>359</v>
      </c>
      <c r="B335" s="26" t="s">
        <v>243</v>
      </c>
      <c r="C335" s="26" t="s">
        <v>218</v>
      </c>
      <c r="D335" s="26" t="s">
        <v>230</v>
      </c>
      <c r="E335" s="26" t="s">
        <v>68</v>
      </c>
      <c r="F335" s="26" t="s">
        <v>270</v>
      </c>
      <c r="G335" s="26"/>
      <c r="H335" s="26"/>
      <c r="I335" s="27">
        <f>I336</f>
        <v>350</v>
      </c>
      <c r="J335" s="141"/>
      <c r="K335" s="141"/>
      <c r="L335" s="141"/>
      <c r="M335" s="141"/>
      <c r="N335" s="160">
        <f t="shared" si="69"/>
        <v>20</v>
      </c>
      <c r="O335" s="160">
        <f t="shared" si="69"/>
        <v>370</v>
      </c>
    </row>
    <row r="336" spans="1:15" ht="45">
      <c r="A336" s="127" t="s">
        <v>345</v>
      </c>
      <c r="B336" s="26" t="s">
        <v>243</v>
      </c>
      <c r="C336" s="26" t="s">
        <v>218</v>
      </c>
      <c r="D336" s="26" t="s">
        <v>230</v>
      </c>
      <c r="E336" s="26" t="s">
        <v>68</v>
      </c>
      <c r="F336" s="26" t="s">
        <v>271</v>
      </c>
      <c r="G336" s="26"/>
      <c r="H336" s="26"/>
      <c r="I336" s="27">
        <f>I337</f>
        <v>350</v>
      </c>
      <c r="J336" s="141"/>
      <c r="K336" s="141"/>
      <c r="L336" s="141"/>
      <c r="M336" s="141"/>
      <c r="N336" s="160">
        <f t="shared" si="69"/>
        <v>20</v>
      </c>
      <c r="O336" s="160">
        <f t="shared" si="69"/>
        <v>370</v>
      </c>
    </row>
    <row r="337" spans="1:15" ht="18">
      <c r="A337" s="126" t="s">
        <v>260</v>
      </c>
      <c r="B337" s="28" t="s">
        <v>243</v>
      </c>
      <c r="C337" s="28" t="s">
        <v>218</v>
      </c>
      <c r="D337" s="28" t="s">
        <v>230</v>
      </c>
      <c r="E337" s="28" t="s">
        <v>68</v>
      </c>
      <c r="F337" s="28" t="s">
        <v>271</v>
      </c>
      <c r="G337" s="28" t="s">
        <v>248</v>
      </c>
      <c r="H337" s="28"/>
      <c r="I337" s="29">
        <v>350</v>
      </c>
      <c r="J337" s="141"/>
      <c r="K337" s="141"/>
      <c r="L337" s="141"/>
      <c r="M337" s="141"/>
      <c r="N337" s="172">
        <v>20</v>
      </c>
      <c r="O337" s="172">
        <f>I337+N337</f>
        <v>370</v>
      </c>
    </row>
    <row r="338" spans="1:15" ht="18">
      <c r="A338" s="60" t="s">
        <v>204</v>
      </c>
      <c r="B338" s="47" t="s">
        <v>243</v>
      </c>
      <c r="C338" s="47" t="s">
        <v>220</v>
      </c>
      <c r="D338" s="26"/>
      <c r="E338" s="26"/>
      <c r="F338" s="26"/>
      <c r="G338" s="26"/>
      <c r="H338" s="26"/>
      <c r="I338" s="101">
        <f>I339+I368</f>
        <v>12298.7</v>
      </c>
      <c r="J338" s="141"/>
      <c r="K338" s="141"/>
      <c r="L338" s="141"/>
      <c r="M338" s="141"/>
      <c r="N338" s="171">
        <f>N339+N368</f>
        <v>-308</v>
      </c>
      <c r="O338" s="171">
        <f>O339+O368</f>
        <v>11990.7</v>
      </c>
    </row>
    <row r="339" spans="1:15" ht="18">
      <c r="A339" s="60" t="s">
        <v>205</v>
      </c>
      <c r="B339" s="47" t="s">
        <v>243</v>
      </c>
      <c r="C339" s="47" t="s">
        <v>220</v>
      </c>
      <c r="D339" s="47" t="s">
        <v>215</v>
      </c>
      <c r="E339" s="26"/>
      <c r="F339" s="26"/>
      <c r="G339" s="26"/>
      <c r="H339" s="26"/>
      <c r="I339" s="101">
        <f>I363+I340</f>
        <v>11898.7</v>
      </c>
      <c r="J339" s="141"/>
      <c r="K339" s="141"/>
      <c r="L339" s="141"/>
      <c r="M339" s="141"/>
      <c r="N339" s="171">
        <f>N363+N340</f>
        <v>0</v>
      </c>
      <c r="O339" s="171">
        <f>O363+O340</f>
        <v>11898.7</v>
      </c>
    </row>
    <row r="340" spans="1:15" ht="60">
      <c r="A340" s="127" t="s">
        <v>473</v>
      </c>
      <c r="B340" s="26" t="s">
        <v>243</v>
      </c>
      <c r="C340" s="26" t="s">
        <v>220</v>
      </c>
      <c r="D340" s="26" t="s">
        <v>215</v>
      </c>
      <c r="E340" s="26" t="s">
        <v>474</v>
      </c>
      <c r="F340" s="26"/>
      <c r="G340" s="26"/>
      <c r="H340" s="26"/>
      <c r="I340" s="27">
        <f>I341</f>
        <v>9998.7</v>
      </c>
      <c r="J340" s="141"/>
      <c r="K340" s="141"/>
      <c r="L340" s="141"/>
      <c r="M340" s="141"/>
      <c r="N340" s="160">
        <f>N341</f>
        <v>0</v>
      </c>
      <c r="O340" s="160">
        <f>O341</f>
        <v>9998.7</v>
      </c>
    </row>
    <row r="341" spans="1:15" ht="60">
      <c r="A341" s="127" t="s">
        <v>475</v>
      </c>
      <c r="B341" s="26" t="s">
        <v>243</v>
      </c>
      <c r="C341" s="26" t="s">
        <v>220</v>
      </c>
      <c r="D341" s="26" t="s">
        <v>215</v>
      </c>
      <c r="E341" s="26" t="s">
        <v>476</v>
      </c>
      <c r="F341" s="26"/>
      <c r="G341" s="26"/>
      <c r="H341" s="26"/>
      <c r="I341" s="27">
        <f>I342+I349+I356</f>
        <v>9998.7</v>
      </c>
      <c r="J341" s="141"/>
      <c r="K341" s="141"/>
      <c r="L341" s="141"/>
      <c r="M341" s="141"/>
      <c r="N341" s="160">
        <f>N342+N349+N356</f>
        <v>0</v>
      </c>
      <c r="O341" s="160">
        <f>O342+O349+O356</f>
        <v>9998.7</v>
      </c>
    </row>
    <row r="342" spans="1:15" ht="18">
      <c r="A342" s="127" t="s">
        <v>326</v>
      </c>
      <c r="B342" s="26" t="s">
        <v>243</v>
      </c>
      <c r="C342" s="26" t="s">
        <v>220</v>
      </c>
      <c r="D342" s="26" t="s">
        <v>215</v>
      </c>
      <c r="E342" s="26" t="s">
        <v>477</v>
      </c>
      <c r="F342" s="26"/>
      <c r="G342" s="26"/>
      <c r="H342" s="26"/>
      <c r="I342" s="27">
        <f>I343+I346</f>
        <v>6624.700000000001</v>
      </c>
      <c r="J342" s="27">
        <f aca="true" t="shared" si="70" ref="J342:O342">J343+J346</f>
        <v>0</v>
      </c>
      <c r="K342" s="27">
        <f t="shared" si="70"/>
        <v>0</v>
      </c>
      <c r="L342" s="27">
        <f t="shared" si="70"/>
        <v>0</v>
      </c>
      <c r="M342" s="27">
        <f t="shared" si="70"/>
        <v>0</v>
      </c>
      <c r="N342" s="160">
        <f t="shared" si="70"/>
        <v>0</v>
      </c>
      <c r="O342" s="160">
        <f t="shared" si="70"/>
        <v>6624.700000000001</v>
      </c>
    </row>
    <row r="343" spans="1:15" ht="45">
      <c r="A343" s="121" t="s">
        <v>347</v>
      </c>
      <c r="B343" s="26" t="s">
        <v>243</v>
      </c>
      <c r="C343" s="26" t="s">
        <v>220</v>
      </c>
      <c r="D343" s="26" t="s">
        <v>215</v>
      </c>
      <c r="E343" s="26" t="s">
        <v>477</v>
      </c>
      <c r="F343" s="26" t="s">
        <v>299</v>
      </c>
      <c r="G343" s="26"/>
      <c r="H343" s="26"/>
      <c r="I343" s="27">
        <f>I344</f>
        <v>4421.6</v>
      </c>
      <c r="J343" s="141"/>
      <c r="K343" s="141"/>
      <c r="L343" s="141"/>
      <c r="M343" s="141"/>
      <c r="N343" s="160">
        <f>N344</f>
        <v>0</v>
      </c>
      <c r="O343" s="160">
        <f>O344</f>
        <v>4421.6</v>
      </c>
    </row>
    <row r="344" spans="1:15" ht="18">
      <c r="A344" s="121" t="s">
        <v>321</v>
      </c>
      <c r="B344" s="26" t="s">
        <v>243</v>
      </c>
      <c r="C344" s="26" t="s">
        <v>220</v>
      </c>
      <c r="D344" s="26" t="s">
        <v>215</v>
      </c>
      <c r="E344" s="26" t="s">
        <v>477</v>
      </c>
      <c r="F344" s="26" t="s">
        <v>187</v>
      </c>
      <c r="G344" s="26"/>
      <c r="H344" s="26"/>
      <c r="I344" s="27">
        <f>I345</f>
        <v>4421.6</v>
      </c>
      <c r="J344" s="141"/>
      <c r="K344" s="141"/>
      <c r="L344" s="141"/>
      <c r="M344" s="141"/>
      <c r="N344" s="160">
        <f>N345</f>
        <v>0</v>
      </c>
      <c r="O344" s="160">
        <f>O345</f>
        <v>4421.6</v>
      </c>
    </row>
    <row r="345" spans="1:15" ht="18">
      <c r="A345" s="129" t="s">
        <v>261</v>
      </c>
      <c r="B345" s="28" t="s">
        <v>243</v>
      </c>
      <c r="C345" s="28" t="s">
        <v>220</v>
      </c>
      <c r="D345" s="28" t="s">
        <v>215</v>
      </c>
      <c r="E345" s="28" t="s">
        <v>477</v>
      </c>
      <c r="F345" s="28" t="s">
        <v>187</v>
      </c>
      <c r="G345" s="28" t="s">
        <v>249</v>
      </c>
      <c r="H345" s="26"/>
      <c r="I345" s="29">
        <v>4421.6</v>
      </c>
      <c r="J345" s="141"/>
      <c r="K345" s="141"/>
      <c r="L345" s="141"/>
      <c r="M345" s="141"/>
      <c r="N345" s="172">
        <v>0</v>
      </c>
      <c r="O345" s="172">
        <f>I345+N345</f>
        <v>4421.6</v>
      </c>
    </row>
    <row r="346" spans="1:15" ht="18">
      <c r="A346" s="121" t="s">
        <v>279</v>
      </c>
      <c r="B346" s="26" t="s">
        <v>243</v>
      </c>
      <c r="C346" s="26" t="s">
        <v>220</v>
      </c>
      <c r="D346" s="26" t="s">
        <v>215</v>
      </c>
      <c r="E346" s="26" t="s">
        <v>477</v>
      </c>
      <c r="F346" s="26" t="s">
        <v>278</v>
      </c>
      <c r="G346" s="26"/>
      <c r="H346" s="26"/>
      <c r="I346" s="27">
        <f>I347</f>
        <v>2203.1</v>
      </c>
      <c r="J346" s="141"/>
      <c r="K346" s="141"/>
      <c r="L346" s="141"/>
      <c r="M346" s="141"/>
      <c r="N346" s="160">
        <f>N347</f>
        <v>0</v>
      </c>
      <c r="O346" s="160">
        <f>O347</f>
        <v>2203.1</v>
      </c>
    </row>
    <row r="347" spans="1:15" ht="18">
      <c r="A347" s="121" t="s">
        <v>281</v>
      </c>
      <c r="B347" s="26" t="s">
        <v>243</v>
      </c>
      <c r="C347" s="26" t="s">
        <v>220</v>
      </c>
      <c r="D347" s="26" t="s">
        <v>215</v>
      </c>
      <c r="E347" s="26" t="s">
        <v>477</v>
      </c>
      <c r="F347" s="26" t="s">
        <v>280</v>
      </c>
      <c r="G347" s="26"/>
      <c r="H347" s="26"/>
      <c r="I347" s="27">
        <f>I348</f>
        <v>2203.1</v>
      </c>
      <c r="J347" s="141"/>
      <c r="K347" s="141"/>
      <c r="L347" s="141"/>
      <c r="M347" s="141"/>
      <c r="N347" s="160">
        <f>N348</f>
        <v>0</v>
      </c>
      <c r="O347" s="160">
        <f>O348</f>
        <v>2203.1</v>
      </c>
    </row>
    <row r="348" spans="1:15" ht="18">
      <c r="A348" s="129" t="s">
        <v>261</v>
      </c>
      <c r="B348" s="28" t="s">
        <v>243</v>
      </c>
      <c r="C348" s="28" t="s">
        <v>220</v>
      </c>
      <c r="D348" s="28" t="s">
        <v>215</v>
      </c>
      <c r="E348" s="28" t="s">
        <v>477</v>
      </c>
      <c r="F348" s="28" t="s">
        <v>280</v>
      </c>
      <c r="G348" s="28" t="s">
        <v>249</v>
      </c>
      <c r="H348" s="26"/>
      <c r="I348" s="29">
        <v>2203.1</v>
      </c>
      <c r="J348" s="141"/>
      <c r="K348" s="141"/>
      <c r="L348" s="141"/>
      <c r="M348" s="141"/>
      <c r="N348" s="172">
        <v>0</v>
      </c>
      <c r="O348" s="172">
        <f>I348+N348</f>
        <v>2203.1</v>
      </c>
    </row>
    <row r="349" spans="1:15" ht="18">
      <c r="A349" s="127" t="s">
        <v>326</v>
      </c>
      <c r="B349" s="26" t="s">
        <v>243</v>
      </c>
      <c r="C349" s="26" t="s">
        <v>220</v>
      </c>
      <c r="D349" s="26" t="s">
        <v>215</v>
      </c>
      <c r="E349" s="26" t="s">
        <v>478</v>
      </c>
      <c r="F349" s="26"/>
      <c r="G349" s="26"/>
      <c r="H349" s="26"/>
      <c r="I349" s="27">
        <f>I350+I353</f>
        <v>66.9</v>
      </c>
      <c r="J349" s="27">
        <f aca="true" t="shared" si="71" ref="J349:O349">J350+J353</f>
        <v>0</v>
      </c>
      <c r="K349" s="27">
        <f t="shared" si="71"/>
        <v>0</v>
      </c>
      <c r="L349" s="27">
        <f t="shared" si="71"/>
        <v>0</v>
      </c>
      <c r="M349" s="27">
        <f t="shared" si="71"/>
        <v>0</v>
      </c>
      <c r="N349" s="160">
        <f t="shared" si="71"/>
        <v>0</v>
      </c>
      <c r="O349" s="160">
        <f t="shared" si="71"/>
        <v>66.9</v>
      </c>
    </row>
    <row r="350" spans="1:15" ht="45">
      <c r="A350" s="121" t="s">
        <v>347</v>
      </c>
      <c r="B350" s="26" t="s">
        <v>243</v>
      </c>
      <c r="C350" s="26" t="s">
        <v>220</v>
      </c>
      <c r="D350" s="26" t="s">
        <v>215</v>
      </c>
      <c r="E350" s="26" t="s">
        <v>478</v>
      </c>
      <c r="F350" s="26" t="s">
        <v>299</v>
      </c>
      <c r="G350" s="26"/>
      <c r="H350" s="26"/>
      <c r="I350" s="27">
        <f>I351</f>
        <v>44.7</v>
      </c>
      <c r="J350" s="27">
        <f>J358</f>
        <v>0</v>
      </c>
      <c r="K350" s="27">
        <f>K358</f>
        <v>0</v>
      </c>
      <c r="L350" s="27">
        <f>L358</f>
        <v>0</v>
      </c>
      <c r="M350" s="109">
        <f>M358</f>
        <v>0</v>
      </c>
      <c r="N350" s="160">
        <f>N351</f>
        <v>0</v>
      </c>
      <c r="O350" s="160">
        <f>O351</f>
        <v>44.7</v>
      </c>
    </row>
    <row r="351" spans="1:15" ht="18">
      <c r="A351" s="121" t="s">
        <v>321</v>
      </c>
      <c r="B351" s="26" t="s">
        <v>243</v>
      </c>
      <c r="C351" s="26" t="s">
        <v>220</v>
      </c>
      <c r="D351" s="26" t="s">
        <v>215</v>
      </c>
      <c r="E351" s="26" t="s">
        <v>478</v>
      </c>
      <c r="F351" s="26" t="s">
        <v>187</v>
      </c>
      <c r="G351" s="26"/>
      <c r="H351" s="26"/>
      <c r="I351" s="27">
        <f>I352</f>
        <v>44.7</v>
      </c>
      <c r="J351" s="53"/>
      <c r="K351" s="53"/>
      <c r="L351" s="53"/>
      <c r="M351" s="53"/>
      <c r="N351" s="160">
        <f>N352</f>
        <v>0</v>
      </c>
      <c r="O351" s="160">
        <f>O352</f>
        <v>44.7</v>
      </c>
    </row>
    <row r="352" spans="1:15" ht="18">
      <c r="A352" s="129" t="s">
        <v>261</v>
      </c>
      <c r="B352" s="28" t="s">
        <v>243</v>
      </c>
      <c r="C352" s="28" t="s">
        <v>220</v>
      </c>
      <c r="D352" s="28" t="s">
        <v>215</v>
      </c>
      <c r="E352" s="28" t="s">
        <v>478</v>
      </c>
      <c r="F352" s="28" t="s">
        <v>187</v>
      </c>
      <c r="G352" s="28" t="s">
        <v>249</v>
      </c>
      <c r="H352" s="26"/>
      <c r="I352" s="29">
        <v>44.7</v>
      </c>
      <c r="J352" s="53"/>
      <c r="K352" s="53"/>
      <c r="L352" s="53"/>
      <c r="M352" s="53"/>
      <c r="N352" s="172">
        <v>0</v>
      </c>
      <c r="O352" s="172">
        <f>I352+N352</f>
        <v>44.7</v>
      </c>
    </row>
    <row r="353" spans="1:15" ht="18">
      <c r="A353" s="121" t="s">
        <v>279</v>
      </c>
      <c r="B353" s="26" t="s">
        <v>243</v>
      </c>
      <c r="C353" s="26" t="s">
        <v>220</v>
      </c>
      <c r="D353" s="26" t="s">
        <v>215</v>
      </c>
      <c r="E353" s="26" t="s">
        <v>478</v>
      </c>
      <c r="F353" s="26" t="s">
        <v>278</v>
      </c>
      <c r="G353" s="26"/>
      <c r="H353" s="26"/>
      <c r="I353" s="27">
        <f>I354</f>
        <v>22.2</v>
      </c>
      <c r="J353" s="53"/>
      <c r="K353" s="53"/>
      <c r="L353" s="53"/>
      <c r="M353" s="53"/>
      <c r="N353" s="160">
        <f>N354</f>
        <v>0</v>
      </c>
      <c r="O353" s="160">
        <f>O354</f>
        <v>22.2</v>
      </c>
    </row>
    <row r="354" spans="1:15" ht="18">
      <c r="A354" s="121" t="s">
        <v>281</v>
      </c>
      <c r="B354" s="26" t="s">
        <v>243</v>
      </c>
      <c r="C354" s="26" t="s">
        <v>220</v>
      </c>
      <c r="D354" s="26" t="s">
        <v>215</v>
      </c>
      <c r="E354" s="26" t="s">
        <v>478</v>
      </c>
      <c r="F354" s="26" t="s">
        <v>280</v>
      </c>
      <c r="G354" s="26"/>
      <c r="H354" s="26"/>
      <c r="I354" s="27">
        <f>I355</f>
        <v>22.2</v>
      </c>
      <c r="J354" s="53"/>
      <c r="K354" s="53"/>
      <c r="L354" s="53"/>
      <c r="M354" s="53"/>
      <c r="N354" s="160">
        <f>N355</f>
        <v>0</v>
      </c>
      <c r="O354" s="160">
        <f>O355</f>
        <v>22.2</v>
      </c>
    </row>
    <row r="355" spans="1:15" ht="18">
      <c r="A355" s="129" t="s">
        <v>261</v>
      </c>
      <c r="B355" s="28" t="s">
        <v>243</v>
      </c>
      <c r="C355" s="28" t="s">
        <v>220</v>
      </c>
      <c r="D355" s="28" t="s">
        <v>215</v>
      </c>
      <c r="E355" s="28" t="s">
        <v>478</v>
      </c>
      <c r="F355" s="28" t="s">
        <v>280</v>
      </c>
      <c r="G355" s="28" t="s">
        <v>249</v>
      </c>
      <c r="H355" s="26"/>
      <c r="I355" s="29">
        <v>22.2</v>
      </c>
      <c r="J355" s="53"/>
      <c r="K355" s="53"/>
      <c r="L355" s="53"/>
      <c r="M355" s="53"/>
      <c r="N355" s="172">
        <v>0</v>
      </c>
      <c r="O355" s="172">
        <f>I355+N355</f>
        <v>22.2</v>
      </c>
    </row>
    <row r="356" spans="1:15" ht="18">
      <c r="A356" s="127" t="s">
        <v>326</v>
      </c>
      <c r="B356" s="26" t="s">
        <v>243</v>
      </c>
      <c r="C356" s="26" t="s">
        <v>220</v>
      </c>
      <c r="D356" s="26" t="s">
        <v>215</v>
      </c>
      <c r="E356" s="26" t="s">
        <v>479</v>
      </c>
      <c r="F356" s="26"/>
      <c r="G356" s="26"/>
      <c r="H356" s="26"/>
      <c r="I356" s="27">
        <f>I357+I360</f>
        <v>3307.1000000000004</v>
      </c>
      <c r="J356" s="27">
        <f aca="true" t="shared" si="72" ref="J356:O356">J357+J360</f>
        <v>0</v>
      </c>
      <c r="K356" s="27">
        <f t="shared" si="72"/>
        <v>0</v>
      </c>
      <c r="L356" s="27">
        <f t="shared" si="72"/>
        <v>0</v>
      </c>
      <c r="M356" s="27">
        <f t="shared" si="72"/>
        <v>0</v>
      </c>
      <c r="N356" s="160">
        <f t="shared" si="72"/>
        <v>0</v>
      </c>
      <c r="O356" s="160">
        <f t="shared" si="72"/>
        <v>3307.1000000000004</v>
      </c>
    </row>
    <row r="357" spans="1:15" ht="45">
      <c r="A357" s="121" t="s">
        <v>347</v>
      </c>
      <c r="B357" s="26" t="s">
        <v>243</v>
      </c>
      <c r="C357" s="26" t="s">
        <v>220</v>
      </c>
      <c r="D357" s="26" t="s">
        <v>215</v>
      </c>
      <c r="E357" s="26" t="s">
        <v>479</v>
      </c>
      <c r="F357" s="26" t="s">
        <v>299</v>
      </c>
      <c r="G357" s="26"/>
      <c r="H357" s="26"/>
      <c r="I357" s="27">
        <f>I358</f>
        <v>2207.3</v>
      </c>
      <c r="J357" s="53"/>
      <c r="K357" s="53"/>
      <c r="L357" s="53"/>
      <c r="M357" s="53"/>
      <c r="N357" s="160">
        <f>N358</f>
        <v>0</v>
      </c>
      <c r="O357" s="160">
        <f>O358</f>
        <v>2207.3</v>
      </c>
    </row>
    <row r="358" spans="1:15" ht="18">
      <c r="A358" s="121" t="s">
        <v>321</v>
      </c>
      <c r="B358" s="26" t="s">
        <v>243</v>
      </c>
      <c r="C358" s="26" t="s">
        <v>220</v>
      </c>
      <c r="D358" s="26" t="s">
        <v>215</v>
      </c>
      <c r="E358" s="26" t="s">
        <v>479</v>
      </c>
      <c r="F358" s="26" t="s">
        <v>187</v>
      </c>
      <c r="G358" s="26"/>
      <c r="H358" s="26"/>
      <c r="I358" s="27">
        <f>I359</f>
        <v>2207.3</v>
      </c>
      <c r="J358" s="141"/>
      <c r="K358" s="141"/>
      <c r="L358" s="141"/>
      <c r="M358" s="141"/>
      <c r="N358" s="160">
        <f>N359</f>
        <v>0</v>
      </c>
      <c r="O358" s="160">
        <f>O359</f>
        <v>2207.3</v>
      </c>
    </row>
    <row r="359" spans="1:15" ht="18">
      <c r="A359" s="129" t="s">
        <v>260</v>
      </c>
      <c r="B359" s="28" t="s">
        <v>243</v>
      </c>
      <c r="C359" s="28" t="s">
        <v>220</v>
      </c>
      <c r="D359" s="28" t="s">
        <v>215</v>
      </c>
      <c r="E359" s="28" t="s">
        <v>479</v>
      </c>
      <c r="F359" s="28" t="s">
        <v>187</v>
      </c>
      <c r="G359" s="28" t="s">
        <v>248</v>
      </c>
      <c r="H359" s="26"/>
      <c r="I359" s="29">
        <v>2207.3</v>
      </c>
      <c r="J359" s="141"/>
      <c r="K359" s="141"/>
      <c r="L359" s="141"/>
      <c r="M359" s="141"/>
      <c r="N359" s="172">
        <v>0</v>
      </c>
      <c r="O359" s="172">
        <f>I359+N359</f>
        <v>2207.3</v>
      </c>
    </row>
    <row r="360" spans="1:15" ht="18">
      <c r="A360" s="121" t="s">
        <v>279</v>
      </c>
      <c r="B360" s="26" t="s">
        <v>243</v>
      </c>
      <c r="C360" s="26" t="s">
        <v>220</v>
      </c>
      <c r="D360" s="26" t="s">
        <v>215</v>
      </c>
      <c r="E360" s="26" t="s">
        <v>479</v>
      </c>
      <c r="F360" s="26" t="s">
        <v>278</v>
      </c>
      <c r="G360" s="26"/>
      <c r="H360" s="26"/>
      <c r="I360" s="27">
        <f>I361</f>
        <v>1099.8</v>
      </c>
      <c r="J360" s="141"/>
      <c r="K360" s="141"/>
      <c r="L360" s="141"/>
      <c r="M360" s="141"/>
      <c r="N360" s="160">
        <f>N361</f>
        <v>0</v>
      </c>
      <c r="O360" s="160">
        <f>O361</f>
        <v>1099.8</v>
      </c>
    </row>
    <row r="361" spans="1:15" ht="18">
      <c r="A361" s="121" t="s">
        <v>281</v>
      </c>
      <c r="B361" s="26" t="s">
        <v>243</v>
      </c>
      <c r="C361" s="26" t="s">
        <v>220</v>
      </c>
      <c r="D361" s="26" t="s">
        <v>215</v>
      </c>
      <c r="E361" s="26" t="s">
        <v>479</v>
      </c>
      <c r="F361" s="26" t="s">
        <v>280</v>
      </c>
      <c r="G361" s="26"/>
      <c r="H361" s="26"/>
      <c r="I361" s="27">
        <f>I362</f>
        <v>1099.8</v>
      </c>
      <c r="J361" s="141"/>
      <c r="K361" s="141"/>
      <c r="L361" s="141"/>
      <c r="M361" s="141"/>
      <c r="N361" s="160">
        <f>N362</f>
        <v>0</v>
      </c>
      <c r="O361" s="160">
        <f>O362</f>
        <v>1099.8</v>
      </c>
    </row>
    <row r="362" spans="1:15" ht="18">
      <c r="A362" s="129" t="s">
        <v>260</v>
      </c>
      <c r="B362" s="28" t="s">
        <v>243</v>
      </c>
      <c r="C362" s="28" t="s">
        <v>220</v>
      </c>
      <c r="D362" s="28" t="s">
        <v>215</v>
      </c>
      <c r="E362" s="28" t="s">
        <v>479</v>
      </c>
      <c r="F362" s="28" t="s">
        <v>280</v>
      </c>
      <c r="G362" s="28" t="s">
        <v>248</v>
      </c>
      <c r="H362" s="26"/>
      <c r="I362" s="29">
        <v>1099.8</v>
      </c>
      <c r="J362" s="141"/>
      <c r="K362" s="141"/>
      <c r="L362" s="141"/>
      <c r="M362" s="141"/>
      <c r="N362" s="172">
        <v>0</v>
      </c>
      <c r="O362" s="172">
        <f>I362+N362</f>
        <v>1099.8</v>
      </c>
    </row>
    <row r="363" spans="1:15" ht="21.75" customHeight="1">
      <c r="A363" s="121" t="s">
        <v>190</v>
      </c>
      <c r="B363" s="26" t="s">
        <v>243</v>
      </c>
      <c r="C363" s="26" t="s">
        <v>220</v>
      </c>
      <c r="D363" s="26" t="s">
        <v>215</v>
      </c>
      <c r="E363" s="26" t="s">
        <v>400</v>
      </c>
      <c r="F363" s="26"/>
      <c r="G363" s="26"/>
      <c r="H363" s="26"/>
      <c r="I363" s="27">
        <f>I364</f>
        <v>1900</v>
      </c>
      <c r="J363" s="141"/>
      <c r="K363" s="141"/>
      <c r="L363" s="141"/>
      <c r="M363" s="141"/>
      <c r="N363" s="160">
        <f aca="true" t="shared" si="73" ref="N363:O366">N364</f>
        <v>0</v>
      </c>
      <c r="O363" s="160">
        <f t="shared" si="73"/>
        <v>1900</v>
      </c>
    </row>
    <row r="364" spans="1:15" ht="50.25" customHeight="1">
      <c r="A364" s="121" t="s">
        <v>337</v>
      </c>
      <c r="B364" s="26" t="s">
        <v>243</v>
      </c>
      <c r="C364" s="26" t="s">
        <v>220</v>
      </c>
      <c r="D364" s="26" t="s">
        <v>215</v>
      </c>
      <c r="E364" s="26" t="s">
        <v>69</v>
      </c>
      <c r="F364" s="26"/>
      <c r="G364" s="26"/>
      <c r="H364" s="26"/>
      <c r="I364" s="27">
        <f>I365</f>
        <v>1900</v>
      </c>
      <c r="J364" s="141"/>
      <c r="K364" s="141"/>
      <c r="L364" s="141"/>
      <c r="M364" s="141"/>
      <c r="N364" s="160">
        <f t="shared" si="73"/>
        <v>0</v>
      </c>
      <c r="O364" s="160">
        <f t="shared" si="73"/>
        <v>1900</v>
      </c>
    </row>
    <row r="365" spans="1:15" ht="45">
      <c r="A365" s="127" t="s">
        <v>359</v>
      </c>
      <c r="B365" s="26" t="s">
        <v>243</v>
      </c>
      <c r="C365" s="26" t="s">
        <v>220</v>
      </c>
      <c r="D365" s="26" t="s">
        <v>215</v>
      </c>
      <c r="E365" s="26" t="s">
        <v>69</v>
      </c>
      <c r="F365" s="26" t="s">
        <v>270</v>
      </c>
      <c r="G365" s="26"/>
      <c r="H365" s="26"/>
      <c r="I365" s="27">
        <f>I366</f>
        <v>1900</v>
      </c>
      <c r="J365" s="141"/>
      <c r="K365" s="141"/>
      <c r="L365" s="141"/>
      <c r="M365" s="141"/>
      <c r="N365" s="160">
        <f t="shared" si="73"/>
        <v>0</v>
      </c>
      <c r="O365" s="160">
        <f t="shared" si="73"/>
        <v>1900</v>
      </c>
    </row>
    <row r="366" spans="1:15" ht="45">
      <c r="A366" s="127" t="s">
        <v>345</v>
      </c>
      <c r="B366" s="26" t="s">
        <v>243</v>
      </c>
      <c r="C366" s="26" t="s">
        <v>220</v>
      </c>
      <c r="D366" s="26" t="s">
        <v>215</v>
      </c>
      <c r="E366" s="26" t="s">
        <v>69</v>
      </c>
      <c r="F366" s="26" t="s">
        <v>271</v>
      </c>
      <c r="G366" s="26"/>
      <c r="H366" s="26"/>
      <c r="I366" s="27">
        <f>I367</f>
        <v>1900</v>
      </c>
      <c r="J366" s="27"/>
      <c r="K366" s="27"/>
      <c r="L366" s="27"/>
      <c r="M366" s="109"/>
      <c r="N366" s="160">
        <f t="shared" si="73"/>
        <v>0</v>
      </c>
      <c r="O366" s="160">
        <f t="shared" si="73"/>
        <v>1900</v>
      </c>
    </row>
    <row r="367" spans="1:15" ht="18">
      <c r="A367" s="126" t="s">
        <v>260</v>
      </c>
      <c r="B367" s="28" t="s">
        <v>243</v>
      </c>
      <c r="C367" s="28" t="s">
        <v>220</v>
      </c>
      <c r="D367" s="28" t="s">
        <v>215</v>
      </c>
      <c r="E367" s="28" t="s">
        <v>69</v>
      </c>
      <c r="F367" s="28" t="s">
        <v>271</v>
      </c>
      <c r="G367" s="28" t="s">
        <v>248</v>
      </c>
      <c r="H367" s="28"/>
      <c r="I367" s="29">
        <v>1900</v>
      </c>
      <c r="J367" s="27"/>
      <c r="K367" s="27"/>
      <c r="L367" s="27"/>
      <c r="M367" s="109"/>
      <c r="N367" s="172">
        <v>0</v>
      </c>
      <c r="O367" s="172">
        <f>I367+N367</f>
        <v>1900</v>
      </c>
    </row>
    <row r="368" spans="1:15" ht="18">
      <c r="A368" s="65" t="s">
        <v>206</v>
      </c>
      <c r="B368" s="47" t="s">
        <v>243</v>
      </c>
      <c r="C368" s="47" t="s">
        <v>220</v>
      </c>
      <c r="D368" s="47" t="s">
        <v>221</v>
      </c>
      <c r="E368" s="47"/>
      <c r="F368" s="47"/>
      <c r="G368" s="47"/>
      <c r="H368" s="47"/>
      <c r="I368" s="101">
        <f aca="true" t="shared" si="74" ref="I368:I373">I369</f>
        <v>400</v>
      </c>
      <c r="J368" s="27" t="e">
        <f>#REF!+#REF!</f>
        <v>#REF!</v>
      </c>
      <c r="K368" s="27" t="e">
        <f>#REF!+#REF!</f>
        <v>#REF!</v>
      </c>
      <c r="L368" s="27" t="e">
        <f>#REF!+#REF!</f>
        <v>#REF!</v>
      </c>
      <c r="M368" s="109" t="e">
        <f>#REF!+#REF!</f>
        <v>#REF!</v>
      </c>
      <c r="N368" s="171">
        <f aca="true" t="shared" si="75" ref="N368:O373">N369</f>
        <v>-308</v>
      </c>
      <c r="O368" s="171">
        <f t="shared" si="75"/>
        <v>92</v>
      </c>
    </row>
    <row r="369" spans="1:15" ht="60" customHeight="1">
      <c r="A369" s="127" t="s">
        <v>404</v>
      </c>
      <c r="B369" s="26" t="s">
        <v>243</v>
      </c>
      <c r="C369" s="26" t="s">
        <v>220</v>
      </c>
      <c r="D369" s="26" t="s">
        <v>221</v>
      </c>
      <c r="E369" s="26" t="s">
        <v>143</v>
      </c>
      <c r="F369" s="26"/>
      <c r="G369" s="26"/>
      <c r="H369" s="26"/>
      <c r="I369" s="27">
        <f t="shared" si="74"/>
        <v>400</v>
      </c>
      <c r="J369" s="53"/>
      <c r="K369" s="53"/>
      <c r="L369" s="53"/>
      <c r="M369" s="53"/>
      <c r="N369" s="160">
        <f t="shared" si="75"/>
        <v>-308</v>
      </c>
      <c r="O369" s="160">
        <f t="shared" si="75"/>
        <v>92</v>
      </c>
    </row>
    <row r="370" spans="1:15" ht="60">
      <c r="A370" s="127" t="s">
        <v>142</v>
      </c>
      <c r="B370" s="26" t="s">
        <v>243</v>
      </c>
      <c r="C370" s="26" t="s">
        <v>220</v>
      </c>
      <c r="D370" s="26" t="s">
        <v>221</v>
      </c>
      <c r="E370" s="26" t="s">
        <v>405</v>
      </c>
      <c r="F370" s="26"/>
      <c r="G370" s="26"/>
      <c r="H370" s="26"/>
      <c r="I370" s="27">
        <f t="shared" si="74"/>
        <v>400</v>
      </c>
      <c r="J370" s="53"/>
      <c r="K370" s="53"/>
      <c r="L370" s="53"/>
      <c r="M370" s="53"/>
      <c r="N370" s="160">
        <f t="shared" si="75"/>
        <v>-308</v>
      </c>
      <c r="O370" s="160">
        <f t="shared" si="75"/>
        <v>92</v>
      </c>
    </row>
    <row r="371" spans="1:15" ht="18">
      <c r="A371" s="127" t="s">
        <v>326</v>
      </c>
      <c r="B371" s="26" t="s">
        <v>243</v>
      </c>
      <c r="C371" s="26" t="s">
        <v>220</v>
      </c>
      <c r="D371" s="26" t="s">
        <v>221</v>
      </c>
      <c r="E371" s="26" t="s">
        <v>406</v>
      </c>
      <c r="F371" s="26"/>
      <c r="G371" s="26"/>
      <c r="H371" s="26"/>
      <c r="I371" s="27">
        <f t="shared" si="74"/>
        <v>400</v>
      </c>
      <c r="J371" s="53"/>
      <c r="K371" s="53"/>
      <c r="L371" s="53"/>
      <c r="M371" s="53"/>
      <c r="N371" s="160">
        <f t="shared" si="75"/>
        <v>-308</v>
      </c>
      <c r="O371" s="160">
        <f t="shared" si="75"/>
        <v>92</v>
      </c>
    </row>
    <row r="372" spans="1:15" ht="45">
      <c r="A372" s="127" t="s">
        <v>359</v>
      </c>
      <c r="B372" s="26" t="s">
        <v>243</v>
      </c>
      <c r="C372" s="26" t="s">
        <v>220</v>
      </c>
      <c r="D372" s="26" t="s">
        <v>221</v>
      </c>
      <c r="E372" s="26" t="s">
        <v>406</v>
      </c>
      <c r="F372" s="26" t="s">
        <v>270</v>
      </c>
      <c r="G372" s="26"/>
      <c r="H372" s="28"/>
      <c r="I372" s="27">
        <f t="shared" si="74"/>
        <v>400</v>
      </c>
      <c r="J372" s="53"/>
      <c r="K372" s="53"/>
      <c r="L372" s="53"/>
      <c r="M372" s="53"/>
      <c r="N372" s="160">
        <f t="shared" si="75"/>
        <v>-308</v>
      </c>
      <c r="O372" s="160">
        <f t="shared" si="75"/>
        <v>92</v>
      </c>
    </row>
    <row r="373" spans="1:15" ht="45">
      <c r="A373" s="127" t="s">
        <v>345</v>
      </c>
      <c r="B373" s="26" t="s">
        <v>243</v>
      </c>
      <c r="C373" s="26" t="s">
        <v>220</v>
      </c>
      <c r="D373" s="26" t="s">
        <v>221</v>
      </c>
      <c r="E373" s="26" t="s">
        <v>406</v>
      </c>
      <c r="F373" s="26" t="s">
        <v>271</v>
      </c>
      <c r="G373" s="26"/>
      <c r="H373" s="28"/>
      <c r="I373" s="27">
        <f t="shared" si="74"/>
        <v>400</v>
      </c>
      <c r="J373" s="53"/>
      <c r="K373" s="53"/>
      <c r="L373" s="53"/>
      <c r="M373" s="53"/>
      <c r="N373" s="160">
        <f t="shared" si="75"/>
        <v>-308</v>
      </c>
      <c r="O373" s="160">
        <f t="shared" si="75"/>
        <v>92</v>
      </c>
    </row>
    <row r="374" spans="1:15" ht="18">
      <c r="A374" s="129" t="s">
        <v>260</v>
      </c>
      <c r="B374" s="28" t="s">
        <v>243</v>
      </c>
      <c r="C374" s="28" t="s">
        <v>220</v>
      </c>
      <c r="D374" s="28" t="s">
        <v>221</v>
      </c>
      <c r="E374" s="28" t="s">
        <v>406</v>
      </c>
      <c r="F374" s="28" t="s">
        <v>271</v>
      </c>
      <c r="G374" s="28" t="s">
        <v>248</v>
      </c>
      <c r="H374" s="28"/>
      <c r="I374" s="29">
        <v>400</v>
      </c>
      <c r="J374" s="53"/>
      <c r="K374" s="53"/>
      <c r="L374" s="53"/>
      <c r="M374" s="53"/>
      <c r="N374" s="172">
        <v>-308</v>
      </c>
      <c r="O374" s="172">
        <f>I374+N374</f>
        <v>92</v>
      </c>
    </row>
    <row r="375" spans="1:15" ht="15.75" customHeight="1">
      <c r="A375" s="65" t="s">
        <v>212</v>
      </c>
      <c r="B375" s="47" t="s">
        <v>243</v>
      </c>
      <c r="C375" s="47" t="s">
        <v>229</v>
      </c>
      <c r="D375" s="47"/>
      <c r="E375" s="47"/>
      <c r="F375" s="47"/>
      <c r="G375" s="47"/>
      <c r="H375" s="47"/>
      <c r="I375" s="101">
        <f aca="true" t="shared" si="76" ref="I375:I388">I376</f>
        <v>4363.6</v>
      </c>
      <c r="J375" s="53"/>
      <c r="K375" s="53"/>
      <c r="L375" s="53"/>
      <c r="M375" s="53"/>
      <c r="N375" s="171">
        <f aca="true" t="shared" si="77" ref="N375:O380">N376</f>
        <v>1613.3000000000002</v>
      </c>
      <c r="O375" s="171">
        <f t="shared" si="77"/>
        <v>5976.9</v>
      </c>
    </row>
    <row r="376" spans="1:15" ht="18.75" customHeight="1">
      <c r="A376" s="65" t="s">
        <v>264</v>
      </c>
      <c r="B376" s="47" t="s">
        <v>243</v>
      </c>
      <c r="C376" s="47" t="s">
        <v>229</v>
      </c>
      <c r="D376" s="47" t="s">
        <v>218</v>
      </c>
      <c r="E376" s="47"/>
      <c r="F376" s="47"/>
      <c r="G376" s="47"/>
      <c r="H376" s="47"/>
      <c r="I376" s="101">
        <f t="shared" si="76"/>
        <v>4363.6</v>
      </c>
      <c r="J376" s="141"/>
      <c r="K376" s="141"/>
      <c r="L376" s="141"/>
      <c r="M376" s="141"/>
      <c r="N376" s="171">
        <f t="shared" si="77"/>
        <v>1613.3000000000002</v>
      </c>
      <c r="O376" s="171">
        <f t="shared" si="77"/>
        <v>5976.9</v>
      </c>
    </row>
    <row r="377" spans="1:15" ht="19.5" customHeight="1">
      <c r="A377" s="127" t="s">
        <v>190</v>
      </c>
      <c r="B377" s="26" t="s">
        <v>243</v>
      </c>
      <c r="C377" s="26" t="s">
        <v>229</v>
      </c>
      <c r="D377" s="26" t="s">
        <v>218</v>
      </c>
      <c r="E377" s="26" t="s">
        <v>400</v>
      </c>
      <c r="F377" s="26"/>
      <c r="G377" s="26"/>
      <c r="H377" s="26"/>
      <c r="I377" s="27">
        <f>I378+I382+I386</f>
        <v>4363.6</v>
      </c>
      <c r="J377" s="141"/>
      <c r="K377" s="141"/>
      <c r="L377" s="141"/>
      <c r="M377" s="141"/>
      <c r="N377" s="160">
        <f>N378+N382+N386</f>
        <v>1613.3000000000002</v>
      </c>
      <c r="O377" s="160">
        <f>O378+O382+O386</f>
        <v>5976.9</v>
      </c>
    </row>
    <row r="378" spans="1:15" ht="90" customHeight="1">
      <c r="A378" s="131" t="s">
        <v>119</v>
      </c>
      <c r="B378" s="26" t="s">
        <v>243</v>
      </c>
      <c r="C378" s="26" t="s">
        <v>229</v>
      </c>
      <c r="D378" s="26" t="s">
        <v>218</v>
      </c>
      <c r="E378" s="26" t="s">
        <v>102</v>
      </c>
      <c r="F378" s="28"/>
      <c r="G378" s="28"/>
      <c r="H378" s="59"/>
      <c r="I378" s="27">
        <f t="shared" si="76"/>
        <v>0</v>
      </c>
      <c r="J378" s="141"/>
      <c r="K378" s="141"/>
      <c r="L378" s="141"/>
      <c r="M378" s="141"/>
      <c r="N378" s="160">
        <f t="shared" si="77"/>
        <v>507.9</v>
      </c>
      <c r="O378" s="160">
        <f t="shared" si="77"/>
        <v>507.9</v>
      </c>
    </row>
    <row r="379" spans="1:15" ht="45">
      <c r="A379" s="121" t="s">
        <v>347</v>
      </c>
      <c r="B379" s="26" t="s">
        <v>243</v>
      </c>
      <c r="C379" s="26" t="s">
        <v>229</v>
      </c>
      <c r="D379" s="26" t="s">
        <v>218</v>
      </c>
      <c r="E379" s="26" t="s">
        <v>102</v>
      </c>
      <c r="F379" s="26" t="s">
        <v>299</v>
      </c>
      <c r="G379" s="28"/>
      <c r="H379" s="59"/>
      <c r="I379" s="27">
        <f t="shared" si="76"/>
        <v>0</v>
      </c>
      <c r="J379" s="101" t="e">
        <f>#REF!+#REF!+#REF!+#REF!</f>
        <v>#REF!</v>
      </c>
      <c r="K379" s="101" t="e">
        <f>#REF!+#REF!+#REF!+#REF!</f>
        <v>#REF!</v>
      </c>
      <c r="L379" s="101" t="e">
        <f>#REF!+#REF!+#REF!+#REF!</f>
        <v>#REF!</v>
      </c>
      <c r="M379" s="111" t="e">
        <f>#REF!+#REF!+#REF!+#REF!</f>
        <v>#REF!</v>
      </c>
      <c r="N379" s="160">
        <f t="shared" si="77"/>
        <v>507.9</v>
      </c>
      <c r="O379" s="160">
        <f t="shared" si="77"/>
        <v>507.9</v>
      </c>
    </row>
    <row r="380" spans="1:15" ht="17.25" customHeight="1">
      <c r="A380" s="121" t="s">
        <v>188</v>
      </c>
      <c r="B380" s="26" t="s">
        <v>243</v>
      </c>
      <c r="C380" s="26" t="s">
        <v>229</v>
      </c>
      <c r="D380" s="26" t="s">
        <v>218</v>
      </c>
      <c r="E380" s="26" t="s">
        <v>102</v>
      </c>
      <c r="F380" s="26" t="s">
        <v>187</v>
      </c>
      <c r="G380" s="28"/>
      <c r="H380" s="59"/>
      <c r="I380" s="27">
        <f t="shared" si="76"/>
        <v>0</v>
      </c>
      <c r="J380" s="27" t="e">
        <f>#REF!+#REF!+#REF!+#REF!+J381</f>
        <v>#REF!</v>
      </c>
      <c r="K380" s="27" t="e">
        <f>#REF!+#REF!+#REF!+#REF!+K381</f>
        <v>#REF!</v>
      </c>
      <c r="L380" s="27" t="e">
        <f>#REF!+#REF!+#REF!+#REF!+L381</f>
        <v>#REF!</v>
      </c>
      <c r="M380" s="109" t="e">
        <f>#REF!+#REF!+#REF!+#REF!+M381</f>
        <v>#REF!</v>
      </c>
      <c r="N380" s="160">
        <f t="shared" si="77"/>
        <v>507.9</v>
      </c>
      <c r="O380" s="160">
        <f t="shared" si="77"/>
        <v>507.9</v>
      </c>
    </row>
    <row r="381" spans="1:15" ht="17.25" customHeight="1">
      <c r="A381" s="126" t="s">
        <v>261</v>
      </c>
      <c r="B381" s="28" t="s">
        <v>243</v>
      </c>
      <c r="C381" s="28" t="s">
        <v>229</v>
      </c>
      <c r="D381" s="28" t="s">
        <v>218</v>
      </c>
      <c r="E381" s="28" t="s">
        <v>102</v>
      </c>
      <c r="F381" s="28" t="s">
        <v>187</v>
      </c>
      <c r="G381" s="28" t="s">
        <v>249</v>
      </c>
      <c r="H381" s="59"/>
      <c r="I381" s="29">
        <v>0</v>
      </c>
      <c r="J381" s="141"/>
      <c r="K381" s="141"/>
      <c r="L381" s="141"/>
      <c r="M381" s="141"/>
      <c r="N381" s="172">
        <v>507.9</v>
      </c>
      <c r="O381" s="172">
        <f>I381+N381</f>
        <v>507.9</v>
      </c>
    </row>
    <row r="382" spans="1:15" ht="108" customHeight="1">
      <c r="A382" s="131" t="s">
        <v>501</v>
      </c>
      <c r="B382" s="26" t="s">
        <v>243</v>
      </c>
      <c r="C382" s="26" t="s">
        <v>229</v>
      </c>
      <c r="D382" s="26" t="s">
        <v>218</v>
      </c>
      <c r="E382" s="26" t="s">
        <v>502</v>
      </c>
      <c r="F382" s="28"/>
      <c r="G382" s="28"/>
      <c r="H382" s="59"/>
      <c r="I382" s="27">
        <f t="shared" si="76"/>
        <v>2152.9</v>
      </c>
      <c r="J382" s="141"/>
      <c r="K382" s="141"/>
      <c r="L382" s="141"/>
      <c r="M382" s="141"/>
      <c r="N382" s="160">
        <f aca="true" t="shared" si="78" ref="N382:O384">N383</f>
        <v>0</v>
      </c>
      <c r="O382" s="160">
        <f t="shared" si="78"/>
        <v>2152.9</v>
      </c>
    </row>
    <row r="383" spans="1:15" ht="45">
      <c r="A383" s="121" t="s">
        <v>347</v>
      </c>
      <c r="B383" s="26" t="s">
        <v>243</v>
      </c>
      <c r="C383" s="26" t="s">
        <v>229</v>
      </c>
      <c r="D383" s="26" t="s">
        <v>218</v>
      </c>
      <c r="E383" s="26" t="s">
        <v>502</v>
      </c>
      <c r="F383" s="26" t="s">
        <v>299</v>
      </c>
      <c r="G383" s="28"/>
      <c r="H383" s="59"/>
      <c r="I383" s="27">
        <f t="shared" si="76"/>
        <v>2152.9</v>
      </c>
      <c r="J383" s="141"/>
      <c r="K383" s="141"/>
      <c r="L383" s="141"/>
      <c r="M383" s="141"/>
      <c r="N383" s="160">
        <f t="shared" si="78"/>
        <v>0</v>
      </c>
      <c r="O383" s="160">
        <f t="shared" si="78"/>
        <v>2152.9</v>
      </c>
    </row>
    <row r="384" spans="1:15" ht="16.5" customHeight="1">
      <c r="A384" s="121" t="s">
        <v>188</v>
      </c>
      <c r="B384" s="26" t="s">
        <v>243</v>
      </c>
      <c r="C384" s="26" t="s">
        <v>229</v>
      </c>
      <c r="D384" s="26" t="s">
        <v>218</v>
      </c>
      <c r="E384" s="26" t="s">
        <v>502</v>
      </c>
      <c r="F384" s="26" t="s">
        <v>187</v>
      </c>
      <c r="G384" s="28"/>
      <c r="H384" s="59"/>
      <c r="I384" s="27">
        <f t="shared" si="76"/>
        <v>2152.9</v>
      </c>
      <c r="J384" s="141"/>
      <c r="K384" s="141"/>
      <c r="L384" s="141"/>
      <c r="M384" s="141"/>
      <c r="N384" s="160">
        <f t="shared" si="78"/>
        <v>0</v>
      </c>
      <c r="O384" s="160">
        <f t="shared" si="78"/>
        <v>2152.9</v>
      </c>
    </row>
    <row r="385" spans="1:15" ht="15.75" customHeight="1">
      <c r="A385" s="126" t="s">
        <v>261</v>
      </c>
      <c r="B385" s="28" t="s">
        <v>243</v>
      </c>
      <c r="C385" s="28" t="s">
        <v>229</v>
      </c>
      <c r="D385" s="28" t="s">
        <v>218</v>
      </c>
      <c r="E385" s="28" t="s">
        <v>502</v>
      </c>
      <c r="F385" s="28" t="s">
        <v>187</v>
      </c>
      <c r="G385" s="28" t="s">
        <v>249</v>
      </c>
      <c r="H385" s="59"/>
      <c r="I385" s="29">
        <v>2152.9</v>
      </c>
      <c r="J385" s="141"/>
      <c r="K385" s="141"/>
      <c r="L385" s="141"/>
      <c r="M385" s="141"/>
      <c r="N385" s="172">
        <v>0</v>
      </c>
      <c r="O385" s="172">
        <f>I385+N385</f>
        <v>2152.9</v>
      </c>
    </row>
    <row r="386" spans="1:15" ht="109.5" customHeight="1">
      <c r="A386" s="131" t="s">
        <v>521</v>
      </c>
      <c r="B386" s="26" t="s">
        <v>243</v>
      </c>
      <c r="C386" s="26" t="s">
        <v>229</v>
      </c>
      <c r="D386" s="26" t="s">
        <v>218</v>
      </c>
      <c r="E386" s="26" t="s">
        <v>503</v>
      </c>
      <c r="F386" s="28"/>
      <c r="G386" s="28"/>
      <c r="H386" s="59"/>
      <c r="I386" s="27">
        <f t="shared" si="76"/>
        <v>2210.7</v>
      </c>
      <c r="J386" s="141"/>
      <c r="K386" s="141"/>
      <c r="L386" s="141"/>
      <c r="M386" s="141"/>
      <c r="N386" s="160">
        <f aca="true" t="shared" si="79" ref="N386:O388">N387</f>
        <v>1105.4</v>
      </c>
      <c r="O386" s="160">
        <f t="shared" si="79"/>
        <v>3316.1</v>
      </c>
    </row>
    <row r="387" spans="1:15" ht="45">
      <c r="A387" s="121" t="s">
        <v>347</v>
      </c>
      <c r="B387" s="26" t="s">
        <v>243</v>
      </c>
      <c r="C387" s="26" t="s">
        <v>229</v>
      </c>
      <c r="D387" s="26" t="s">
        <v>218</v>
      </c>
      <c r="E387" s="26" t="s">
        <v>503</v>
      </c>
      <c r="F387" s="26" t="s">
        <v>299</v>
      </c>
      <c r="G387" s="28"/>
      <c r="H387" s="59"/>
      <c r="I387" s="27">
        <f t="shared" si="76"/>
        <v>2210.7</v>
      </c>
      <c r="J387" s="141"/>
      <c r="K387" s="141"/>
      <c r="L387" s="141"/>
      <c r="M387" s="141"/>
      <c r="N387" s="160">
        <f t="shared" si="79"/>
        <v>1105.4</v>
      </c>
      <c r="O387" s="160">
        <f t="shared" si="79"/>
        <v>3316.1</v>
      </c>
    </row>
    <row r="388" spans="1:15" ht="18">
      <c r="A388" s="121" t="s">
        <v>188</v>
      </c>
      <c r="B388" s="26" t="s">
        <v>243</v>
      </c>
      <c r="C388" s="26" t="s">
        <v>229</v>
      </c>
      <c r="D388" s="26" t="s">
        <v>218</v>
      </c>
      <c r="E388" s="26" t="s">
        <v>503</v>
      </c>
      <c r="F388" s="26" t="s">
        <v>187</v>
      </c>
      <c r="G388" s="28"/>
      <c r="H388" s="59"/>
      <c r="I388" s="27">
        <f t="shared" si="76"/>
        <v>2210.7</v>
      </c>
      <c r="J388" s="141"/>
      <c r="K388" s="141"/>
      <c r="L388" s="141"/>
      <c r="M388" s="141"/>
      <c r="N388" s="160">
        <f t="shared" si="79"/>
        <v>1105.4</v>
      </c>
      <c r="O388" s="160">
        <f t="shared" si="79"/>
        <v>3316.1</v>
      </c>
    </row>
    <row r="389" spans="1:15" ht="18">
      <c r="A389" s="126" t="s">
        <v>261</v>
      </c>
      <c r="B389" s="28" t="s">
        <v>243</v>
      </c>
      <c r="C389" s="28" t="s">
        <v>229</v>
      </c>
      <c r="D389" s="28" t="s">
        <v>218</v>
      </c>
      <c r="E389" s="28" t="s">
        <v>503</v>
      </c>
      <c r="F389" s="28" t="s">
        <v>187</v>
      </c>
      <c r="G389" s="28" t="s">
        <v>249</v>
      </c>
      <c r="H389" s="59"/>
      <c r="I389" s="29">
        <v>2210.7</v>
      </c>
      <c r="J389" s="141"/>
      <c r="K389" s="141"/>
      <c r="L389" s="141"/>
      <c r="M389" s="141"/>
      <c r="N389" s="172">
        <v>1105.4</v>
      </c>
      <c r="O389" s="172">
        <f>I389+N389</f>
        <v>3316.1</v>
      </c>
    </row>
    <row r="390" spans="1:15" ht="28.5">
      <c r="A390" s="60" t="s">
        <v>252</v>
      </c>
      <c r="B390" s="47" t="s">
        <v>245</v>
      </c>
      <c r="C390" s="47"/>
      <c r="D390" s="47"/>
      <c r="E390" s="47"/>
      <c r="F390" s="47"/>
      <c r="G390" s="47"/>
      <c r="H390" s="47"/>
      <c r="I390" s="101">
        <f>I393+I533+I520</f>
        <v>56789.8</v>
      </c>
      <c r="J390" s="141"/>
      <c r="K390" s="141"/>
      <c r="L390" s="141"/>
      <c r="M390" s="141"/>
      <c r="N390" s="171">
        <f>N393+N533+N520</f>
        <v>3496.1</v>
      </c>
      <c r="O390" s="171">
        <f>O393+O533+O520</f>
        <v>60285.90000000001</v>
      </c>
    </row>
    <row r="391" spans="1:15" ht="18">
      <c r="A391" s="60" t="s">
        <v>260</v>
      </c>
      <c r="B391" s="47" t="s">
        <v>245</v>
      </c>
      <c r="C391" s="47"/>
      <c r="D391" s="47"/>
      <c r="E391" s="47"/>
      <c r="F391" s="47"/>
      <c r="G391" s="47" t="s">
        <v>248</v>
      </c>
      <c r="H391" s="47"/>
      <c r="I391" s="101">
        <f>I403+I410+I413+I440+I452+I458+I464+I476+I513+I519+I527+I532+I541+I551+I555+I422+I425+I428+I447+I516+I506+I470+I539+I509+I547</f>
        <v>39258</v>
      </c>
      <c r="J391" s="101" t="e">
        <f aca="true" t="shared" si="80" ref="J391:O391">J403+J410+J413+J440+J452+J458+J464+J476+J513+J519+J527+J532+J541+J551+J555+J422+J425+J428+J447+J516+J506+J470+J539+J509+J547</f>
        <v>#REF!</v>
      </c>
      <c r="K391" s="101" t="e">
        <f t="shared" si="80"/>
        <v>#REF!</v>
      </c>
      <c r="L391" s="101" t="e">
        <f t="shared" si="80"/>
        <v>#REF!</v>
      </c>
      <c r="M391" s="101" t="e">
        <f t="shared" si="80"/>
        <v>#REF!</v>
      </c>
      <c r="N391" s="171">
        <f t="shared" si="80"/>
        <v>3002.1</v>
      </c>
      <c r="O391" s="171">
        <f t="shared" si="80"/>
        <v>42260.09999999999</v>
      </c>
    </row>
    <row r="392" spans="1:15" ht="18">
      <c r="A392" s="60" t="s">
        <v>261</v>
      </c>
      <c r="B392" s="47" t="s">
        <v>245</v>
      </c>
      <c r="C392" s="47"/>
      <c r="D392" s="47"/>
      <c r="E392" s="47"/>
      <c r="F392" s="47"/>
      <c r="G392" s="47" t="s">
        <v>249</v>
      </c>
      <c r="H392" s="47"/>
      <c r="I392" s="101">
        <f>I434+I485+I488+I492+I495+I499+I502+I561+I565+I569+I571+I575+I579+I585+I588+I481+I399+I418</f>
        <v>17531.8</v>
      </c>
      <c r="J392" s="101" t="e">
        <f aca="true" t="shared" si="81" ref="J392:O392">J434+J485+J488+J492+J495+J499+J502+J561+J565+J569+J571+J575+J579+J585+J588+J481+J399+J418</f>
        <v>#REF!</v>
      </c>
      <c r="K392" s="101" t="e">
        <f t="shared" si="81"/>
        <v>#REF!</v>
      </c>
      <c r="L392" s="101" t="e">
        <f t="shared" si="81"/>
        <v>#REF!</v>
      </c>
      <c r="M392" s="101" t="e">
        <f t="shared" si="81"/>
        <v>#REF!</v>
      </c>
      <c r="N392" s="171">
        <f t="shared" si="81"/>
        <v>494</v>
      </c>
      <c r="O392" s="171">
        <f t="shared" si="81"/>
        <v>18025.8</v>
      </c>
    </row>
    <row r="393" spans="1:15" ht="18">
      <c r="A393" s="60" t="s">
        <v>265</v>
      </c>
      <c r="B393" s="47" t="s">
        <v>245</v>
      </c>
      <c r="C393" s="47" t="s">
        <v>215</v>
      </c>
      <c r="D393" s="47"/>
      <c r="E393" s="47"/>
      <c r="F393" s="47"/>
      <c r="G393" s="47"/>
      <c r="H393" s="47"/>
      <c r="I393" s="101">
        <f>I394+I429+I435+I441+I404</f>
        <v>36059.700000000004</v>
      </c>
      <c r="J393" s="101"/>
      <c r="K393" s="101"/>
      <c r="L393" s="101"/>
      <c r="M393" s="111"/>
      <c r="N393" s="171">
        <f>N394+N429+N435+N441+N404</f>
        <v>3766.5</v>
      </c>
      <c r="O393" s="171">
        <f>O394+O429+O435+O441+O404</f>
        <v>39826.200000000004</v>
      </c>
    </row>
    <row r="394" spans="1:15" ht="57">
      <c r="A394" s="60" t="s">
        <v>348</v>
      </c>
      <c r="B394" s="47" t="s">
        <v>245</v>
      </c>
      <c r="C394" s="47" t="s">
        <v>215</v>
      </c>
      <c r="D394" s="47" t="s">
        <v>221</v>
      </c>
      <c r="E394" s="47"/>
      <c r="F394" s="47"/>
      <c r="G394" s="47"/>
      <c r="H394" s="47"/>
      <c r="I394" s="101">
        <f>I395</f>
        <v>1753</v>
      </c>
      <c r="J394" s="101">
        <f aca="true" t="shared" si="82" ref="J394:O394">J395</f>
        <v>0</v>
      </c>
      <c r="K394" s="101">
        <f t="shared" si="82"/>
        <v>0</v>
      </c>
      <c r="L394" s="101">
        <f t="shared" si="82"/>
        <v>0</v>
      </c>
      <c r="M394" s="101">
        <f t="shared" si="82"/>
        <v>0</v>
      </c>
      <c r="N394" s="171">
        <f t="shared" si="82"/>
        <v>399.7</v>
      </c>
      <c r="O394" s="171">
        <f t="shared" si="82"/>
        <v>2152.7</v>
      </c>
    </row>
    <row r="395" spans="1:15" ht="20.25" customHeight="1">
      <c r="A395" s="121" t="s">
        <v>190</v>
      </c>
      <c r="B395" s="26" t="s">
        <v>245</v>
      </c>
      <c r="C395" s="26" t="s">
        <v>215</v>
      </c>
      <c r="D395" s="26" t="s">
        <v>221</v>
      </c>
      <c r="E395" s="26" t="s">
        <v>10</v>
      </c>
      <c r="F395" s="26"/>
      <c r="G395" s="26"/>
      <c r="H395" s="26"/>
      <c r="I395" s="27">
        <f>I400+I396</f>
        <v>1753</v>
      </c>
      <c r="J395" s="27">
        <f aca="true" t="shared" si="83" ref="J395:O395">J400+J396</f>
        <v>0</v>
      </c>
      <c r="K395" s="27">
        <f t="shared" si="83"/>
        <v>0</v>
      </c>
      <c r="L395" s="27">
        <f t="shared" si="83"/>
        <v>0</v>
      </c>
      <c r="M395" s="27">
        <f t="shared" si="83"/>
        <v>0</v>
      </c>
      <c r="N395" s="160">
        <f t="shared" si="83"/>
        <v>399.7</v>
      </c>
      <c r="O395" s="160">
        <f t="shared" si="83"/>
        <v>2152.7</v>
      </c>
    </row>
    <row r="396" spans="1:15" ht="136.5" customHeight="1">
      <c r="A396" s="131" t="s">
        <v>575</v>
      </c>
      <c r="B396" s="26" t="s">
        <v>245</v>
      </c>
      <c r="C396" s="26" t="s">
        <v>215</v>
      </c>
      <c r="D396" s="26" t="s">
        <v>221</v>
      </c>
      <c r="E396" s="167" t="s">
        <v>576</v>
      </c>
      <c r="F396" s="26"/>
      <c r="G396" s="26"/>
      <c r="H396" s="26"/>
      <c r="I396" s="27">
        <f>I397</f>
        <v>0</v>
      </c>
      <c r="J396" s="101"/>
      <c r="K396" s="101"/>
      <c r="L396" s="101"/>
      <c r="M396" s="111"/>
      <c r="N396" s="160">
        <f aca="true" t="shared" si="84" ref="N396:O398">N397</f>
        <v>34</v>
      </c>
      <c r="O396" s="160">
        <f t="shared" si="84"/>
        <v>34</v>
      </c>
    </row>
    <row r="397" spans="1:15" ht="96" customHeight="1">
      <c r="A397" s="121" t="s">
        <v>344</v>
      </c>
      <c r="B397" s="26" t="s">
        <v>245</v>
      </c>
      <c r="C397" s="26" t="s">
        <v>215</v>
      </c>
      <c r="D397" s="26" t="s">
        <v>221</v>
      </c>
      <c r="E397" s="167" t="s">
        <v>576</v>
      </c>
      <c r="F397" s="26" t="s">
        <v>268</v>
      </c>
      <c r="G397" s="26"/>
      <c r="H397" s="26"/>
      <c r="I397" s="27">
        <f>I398</f>
        <v>0</v>
      </c>
      <c r="J397" s="101"/>
      <c r="K397" s="101"/>
      <c r="L397" s="101"/>
      <c r="M397" s="111"/>
      <c r="N397" s="160">
        <f t="shared" si="84"/>
        <v>34</v>
      </c>
      <c r="O397" s="160">
        <f t="shared" si="84"/>
        <v>34</v>
      </c>
    </row>
    <row r="398" spans="1:15" ht="33.75" customHeight="1">
      <c r="A398" s="121" t="s">
        <v>343</v>
      </c>
      <c r="B398" s="26" t="s">
        <v>245</v>
      </c>
      <c r="C398" s="26" t="s">
        <v>215</v>
      </c>
      <c r="D398" s="26" t="s">
        <v>221</v>
      </c>
      <c r="E398" s="167" t="s">
        <v>576</v>
      </c>
      <c r="F398" s="26" t="s">
        <v>269</v>
      </c>
      <c r="G398" s="26"/>
      <c r="H398" s="26"/>
      <c r="I398" s="27">
        <f>I399</f>
        <v>0</v>
      </c>
      <c r="J398" s="101"/>
      <c r="K398" s="101"/>
      <c r="L398" s="101"/>
      <c r="M398" s="111"/>
      <c r="N398" s="160">
        <f t="shared" si="84"/>
        <v>34</v>
      </c>
      <c r="O398" s="160">
        <f t="shared" si="84"/>
        <v>34</v>
      </c>
    </row>
    <row r="399" spans="1:15" ht="20.25" customHeight="1">
      <c r="A399" s="126" t="s">
        <v>261</v>
      </c>
      <c r="B399" s="28" t="s">
        <v>245</v>
      </c>
      <c r="C399" s="28" t="s">
        <v>215</v>
      </c>
      <c r="D399" s="28" t="s">
        <v>221</v>
      </c>
      <c r="E399" s="56" t="s">
        <v>576</v>
      </c>
      <c r="F399" s="28" t="s">
        <v>269</v>
      </c>
      <c r="G399" s="28" t="s">
        <v>249</v>
      </c>
      <c r="H399" s="26"/>
      <c r="I399" s="29">
        <v>0</v>
      </c>
      <c r="J399" s="169"/>
      <c r="K399" s="169"/>
      <c r="L399" s="169"/>
      <c r="M399" s="170"/>
      <c r="N399" s="164">
        <v>34</v>
      </c>
      <c r="O399" s="164">
        <f>I399+N399</f>
        <v>34</v>
      </c>
    </row>
    <row r="400" spans="1:15" ht="45">
      <c r="A400" s="121" t="s">
        <v>316</v>
      </c>
      <c r="B400" s="26" t="s">
        <v>245</v>
      </c>
      <c r="C400" s="26" t="s">
        <v>215</v>
      </c>
      <c r="D400" s="26" t="s">
        <v>221</v>
      </c>
      <c r="E400" s="26" t="s">
        <v>9</v>
      </c>
      <c r="F400" s="26"/>
      <c r="G400" s="26"/>
      <c r="H400" s="26"/>
      <c r="I400" s="27">
        <f>I401</f>
        <v>1753</v>
      </c>
      <c r="J400" s="101"/>
      <c r="K400" s="101"/>
      <c r="L400" s="101"/>
      <c r="M400" s="111"/>
      <c r="N400" s="160">
        <f aca="true" t="shared" si="85" ref="N400:O402">N401</f>
        <v>365.7</v>
      </c>
      <c r="O400" s="160">
        <f t="shared" si="85"/>
        <v>2118.7</v>
      </c>
    </row>
    <row r="401" spans="1:15" ht="90">
      <c r="A401" s="121" t="s">
        <v>344</v>
      </c>
      <c r="B401" s="26" t="s">
        <v>245</v>
      </c>
      <c r="C401" s="26" t="s">
        <v>215</v>
      </c>
      <c r="D401" s="26" t="s">
        <v>221</v>
      </c>
      <c r="E401" s="26" t="s">
        <v>9</v>
      </c>
      <c r="F401" s="26" t="s">
        <v>268</v>
      </c>
      <c r="G401" s="26"/>
      <c r="H401" s="26"/>
      <c r="I401" s="27">
        <f>I402</f>
        <v>1753</v>
      </c>
      <c r="J401" s="101"/>
      <c r="K401" s="101"/>
      <c r="L401" s="101"/>
      <c r="M401" s="111"/>
      <c r="N401" s="160">
        <f t="shared" si="85"/>
        <v>365.7</v>
      </c>
      <c r="O401" s="160">
        <f t="shared" si="85"/>
        <v>2118.7</v>
      </c>
    </row>
    <row r="402" spans="1:15" ht="35.25" customHeight="1">
      <c r="A402" s="121" t="s">
        <v>343</v>
      </c>
      <c r="B402" s="26" t="s">
        <v>245</v>
      </c>
      <c r="C402" s="26" t="s">
        <v>215</v>
      </c>
      <c r="D402" s="26" t="s">
        <v>221</v>
      </c>
      <c r="E402" s="26" t="s">
        <v>9</v>
      </c>
      <c r="F402" s="26" t="s">
        <v>269</v>
      </c>
      <c r="G402" s="26"/>
      <c r="H402" s="26"/>
      <c r="I402" s="27">
        <f>I403</f>
        <v>1753</v>
      </c>
      <c r="J402" s="101"/>
      <c r="K402" s="101"/>
      <c r="L402" s="101"/>
      <c r="M402" s="111"/>
      <c r="N402" s="160">
        <f t="shared" si="85"/>
        <v>365.7</v>
      </c>
      <c r="O402" s="160">
        <f t="shared" si="85"/>
        <v>2118.7</v>
      </c>
    </row>
    <row r="403" spans="1:15" ht="18">
      <c r="A403" s="126" t="s">
        <v>260</v>
      </c>
      <c r="B403" s="28" t="s">
        <v>245</v>
      </c>
      <c r="C403" s="28" t="s">
        <v>215</v>
      </c>
      <c r="D403" s="28" t="s">
        <v>221</v>
      </c>
      <c r="E403" s="28" t="s">
        <v>9</v>
      </c>
      <c r="F403" s="28" t="s">
        <v>269</v>
      </c>
      <c r="G403" s="28" t="s">
        <v>248</v>
      </c>
      <c r="H403" s="28"/>
      <c r="I403" s="29">
        <v>1753</v>
      </c>
      <c r="J403" s="101"/>
      <c r="K403" s="101"/>
      <c r="L403" s="101"/>
      <c r="M403" s="111"/>
      <c r="N403" s="172">
        <v>365.7</v>
      </c>
      <c r="O403" s="172">
        <f>I403+N403</f>
        <v>2118.7</v>
      </c>
    </row>
    <row r="404" spans="1:15" ht="85.5">
      <c r="A404" s="120" t="s">
        <v>356</v>
      </c>
      <c r="B404" s="47" t="s">
        <v>245</v>
      </c>
      <c r="C404" s="47" t="s">
        <v>215</v>
      </c>
      <c r="D404" s="47" t="s">
        <v>218</v>
      </c>
      <c r="E404" s="47"/>
      <c r="F404" s="47"/>
      <c r="G404" s="47"/>
      <c r="H404" s="47"/>
      <c r="I404" s="101">
        <f>I405+I414</f>
        <v>29484.600000000002</v>
      </c>
      <c r="J404" s="101"/>
      <c r="K404" s="101"/>
      <c r="L404" s="101"/>
      <c r="M404" s="111"/>
      <c r="N404" s="171">
        <f>N405+N414</f>
        <v>3266.4</v>
      </c>
      <c r="O404" s="171">
        <f>O405+O414</f>
        <v>32751.000000000004</v>
      </c>
    </row>
    <row r="405" spans="1:15" ht="45">
      <c r="A405" s="127" t="s">
        <v>360</v>
      </c>
      <c r="B405" s="26" t="s">
        <v>245</v>
      </c>
      <c r="C405" s="26" t="s">
        <v>215</v>
      </c>
      <c r="D405" s="26" t="s">
        <v>218</v>
      </c>
      <c r="E405" s="26" t="s">
        <v>73</v>
      </c>
      <c r="F405" s="26"/>
      <c r="G405" s="26"/>
      <c r="H405" s="26"/>
      <c r="I405" s="27">
        <f>I406</f>
        <v>30</v>
      </c>
      <c r="J405" s="101"/>
      <c r="K405" s="101"/>
      <c r="L405" s="101"/>
      <c r="M405" s="111"/>
      <c r="N405" s="160">
        <f>N406</f>
        <v>-25.6</v>
      </c>
      <c r="O405" s="160">
        <f>O406</f>
        <v>4.399999999999999</v>
      </c>
    </row>
    <row r="406" spans="1:15" ht="45">
      <c r="A406" s="127" t="s">
        <v>424</v>
      </c>
      <c r="B406" s="26" t="s">
        <v>245</v>
      </c>
      <c r="C406" s="26" t="s">
        <v>215</v>
      </c>
      <c r="D406" s="26" t="s">
        <v>218</v>
      </c>
      <c r="E406" s="26" t="s">
        <v>422</v>
      </c>
      <c r="F406" s="26"/>
      <c r="G406" s="26"/>
      <c r="H406" s="26"/>
      <c r="I406" s="27">
        <f>I407</f>
        <v>30</v>
      </c>
      <c r="J406" s="101"/>
      <c r="K406" s="101"/>
      <c r="L406" s="101"/>
      <c r="M406" s="111"/>
      <c r="N406" s="160">
        <f>N407</f>
        <v>-25.6</v>
      </c>
      <c r="O406" s="160">
        <f>O407</f>
        <v>4.399999999999999</v>
      </c>
    </row>
    <row r="407" spans="1:15" ht="18">
      <c r="A407" s="127" t="s">
        <v>326</v>
      </c>
      <c r="B407" s="26" t="s">
        <v>245</v>
      </c>
      <c r="C407" s="26" t="s">
        <v>215</v>
      </c>
      <c r="D407" s="26" t="s">
        <v>218</v>
      </c>
      <c r="E407" s="26" t="s">
        <v>423</v>
      </c>
      <c r="F407" s="26"/>
      <c r="G407" s="26"/>
      <c r="H407" s="26"/>
      <c r="I407" s="27">
        <f>I408+I411</f>
        <v>30</v>
      </c>
      <c r="J407" s="101"/>
      <c r="K407" s="101"/>
      <c r="L407" s="101"/>
      <c r="M407" s="111"/>
      <c r="N407" s="160">
        <f>N408+N411</f>
        <v>-25.6</v>
      </c>
      <c r="O407" s="160">
        <f>O408+O411</f>
        <v>4.399999999999999</v>
      </c>
    </row>
    <row r="408" spans="1:15" ht="90">
      <c r="A408" s="121" t="s">
        <v>344</v>
      </c>
      <c r="B408" s="26" t="s">
        <v>245</v>
      </c>
      <c r="C408" s="26" t="s">
        <v>215</v>
      </c>
      <c r="D408" s="26" t="s">
        <v>218</v>
      </c>
      <c r="E408" s="26" t="s">
        <v>423</v>
      </c>
      <c r="F408" s="26" t="s">
        <v>268</v>
      </c>
      <c r="G408" s="26"/>
      <c r="H408" s="26"/>
      <c r="I408" s="27">
        <f aca="true" t="shared" si="86" ref="I408:O408">I409</f>
        <v>5</v>
      </c>
      <c r="J408" s="101" t="e">
        <f t="shared" si="86"/>
        <v>#REF!</v>
      </c>
      <c r="K408" s="101" t="e">
        <f t="shared" si="86"/>
        <v>#REF!</v>
      </c>
      <c r="L408" s="101" t="e">
        <f t="shared" si="86"/>
        <v>#REF!</v>
      </c>
      <c r="M408" s="111" t="e">
        <f t="shared" si="86"/>
        <v>#REF!</v>
      </c>
      <c r="N408" s="160">
        <f t="shared" si="86"/>
        <v>-5</v>
      </c>
      <c r="O408" s="160">
        <f t="shared" si="86"/>
        <v>0</v>
      </c>
    </row>
    <row r="409" spans="1:15" ht="31.5" customHeight="1">
      <c r="A409" s="121" t="s">
        <v>343</v>
      </c>
      <c r="B409" s="26" t="s">
        <v>245</v>
      </c>
      <c r="C409" s="26" t="s">
        <v>215</v>
      </c>
      <c r="D409" s="26" t="s">
        <v>218</v>
      </c>
      <c r="E409" s="26" t="s">
        <v>423</v>
      </c>
      <c r="F409" s="26" t="s">
        <v>269</v>
      </c>
      <c r="G409" s="26"/>
      <c r="H409" s="26"/>
      <c r="I409" s="27">
        <f>I410</f>
        <v>5</v>
      </c>
      <c r="J409" s="101" t="e">
        <f>J421+#REF!</f>
        <v>#REF!</v>
      </c>
      <c r="K409" s="101" t="e">
        <f>K421+#REF!</f>
        <v>#REF!</v>
      </c>
      <c r="L409" s="101" t="e">
        <f>L421+#REF!</f>
        <v>#REF!</v>
      </c>
      <c r="M409" s="111" t="e">
        <f>M421+#REF!</f>
        <v>#REF!</v>
      </c>
      <c r="N409" s="160">
        <f>N410</f>
        <v>-5</v>
      </c>
      <c r="O409" s="160">
        <f>O410</f>
        <v>0</v>
      </c>
    </row>
    <row r="410" spans="1:15" ht="18">
      <c r="A410" s="126" t="s">
        <v>260</v>
      </c>
      <c r="B410" s="28" t="s">
        <v>245</v>
      </c>
      <c r="C410" s="28" t="s">
        <v>215</v>
      </c>
      <c r="D410" s="28" t="s">
        <v>218</v>
      </c>
      <c r="E410" s="28" t="s">
        <v>423</v>
      </c>
      <c r="F410" s="28" t="s">
        <v>269</v>
      </c>
      <c r="G410" s="28" t="s">
        <v>248</v>
      </c>
      <c r="H410" s="28"/>
      <c r="I410" s="29">
        <v>5</v>
      </c>
      <c r="J410" s="27" t="e">
        <f>J421</f>
        <v>#REF!</v>
      </c>
      <c r="K410" s="27" t="e">
        <f>K421</f>
        <v>#REF!</v>
      </c>
      <c r="L410" s="27" t="e">
        <f>L421</f>
        <v>#REF!</v>
      </c>
      <c r="M410" s="109" t="e">
        <f>M421</f>
        <v>#REF!</v>
      </c>
      <c r="N410" s="172">
        <v>-5</v>
      </c>
      <c r="O410" s="172">
        <f>I410+N410</f>
        <v>0</v>
      </c>
    </row>
    <row r="411" spans="1:15" ht="45">
      <c r="A411" s="127" t="s">
        <v>359</v>
      </c>
      <c r="B411" s="26" t="s">
        <v>245</v>
      </c>
      <c r="C411" s="26" t="s">
        <v>215</v>
      </c>
      <c r="D411" s="26" t="s">
        <v>218</v>
      </c>
      <c r="E411" s="26" t="s">
        <v>423</v>
      </c>
      <c r="F411" s="26" t="s">
        <v>270</v>
      </c>
      <c r="G411" s="26"/>
      <c r="H411" s="26"/>
      <c r="I411" s="27">
        <f>I412</f>
        <v>25</v>
      </c>
      <c r="J411" s="27"/>
      <c r="K411" s="27"/>
      <c r="L411" s="27"/>
      <c r="M411" s="109"/>
      <c r="N411" s="160">
        <f>N412</f>
        <v>-20.6</v>
      </c>
      <c r="O411" s="160">
        <f>O412</f>
        <v>4.399999999999999</v>
      </c>
    </row>
    <row r="412" spans="1:15" ht="45">
      <c r="A412" s="127" t="s">
        <v>345</v>
      </c>
      <c r="B412" s="26" t="s">
        <v>245</v>
      </c>
      <c r="C412" s="26" t="s">
        <v>215</v>
      </c>
      <c r="D412" s="26" t="s">
        <v>218</v>
      </c>
      <c r="E412" s="26" t="s">
        <v>423</v>
      </c>
      <c r="F412" s="26" t="s">
        <v>271</v>
      </c>
      <c r="G412" s="26"/>
      <c r="H412" s="26"/>
      <c r="I412" s="27">
        <f>I413</f>
        <v>25</v>
      </c>
      <c r="J412" s="27"/>
      <c r="K412" s="27"/>
      <c r="L412" s="27"/>
      <c r="M412" s="109"/>
      <c r="N412" s="160">
        <f>N413</f>
        <v>-20.6</v>
      </c>
      <c r="O412" s="160">
        <f>O413</f>
        <v>4.399999999999999</v>
      </c>
    </row>
    <row r="413" spans="1:15" ht="18">
      <c r="A413" s="129" t="s">
        <v>260</v>
      </c>
      <c r="B413" s="28" t="s">
        <v>245</v>
      </c>
      <c r="C413" s="28" t="s">
        <v>215</v>
      </c>
      <c r="D413" s="28" t="s">
        <v>218</v>
      </c>
      <c r="E413" s="28" t="s">
        <v>423</v>
      </c>
      <c r="F413" s="28" t="s">
        <v>271</v>
      </c>
      <c r="G413" s="28" t="s">
        <v>248</v>
      </c>
      <c r="H413" s="28"/>
      <c r="I413" s="29">
        <v>25</v>
      </c>
      <c r="J413" s="27"/>
      <c r="K413" s="27"/>
      <c r="L413" s="27"/>
      <c r="M413" s="109"/>
      <c r="N413" s="172">
        <v>-20.6</v>
      </c>
      <c r="O413" s="172">
        <f>I413+N413</f>
        <v>4.399999999999999</v>
      </c>
    </row>
    <row r="414" spans="1:15" ht="24" customHeight="1">
      <c r="A414" s="121" t="s">
        <v>190</v>
      </c>
      <c r="B414" s="26" t="s">
        <v>245</v>
      </c>
      <c r="C414" s="26" t="s">
        <v>215</v>
      </c>
      <c r="D414" s="26" t="s">
        <v>218</v>
      </c>
      <c r="E414" s="26" t="s">
        <v>400</v>
      </c>
      <c r="F414" s="26"/>
      <c r="G414" s="26"/>
      <c r="H414" s="28"/>
      <c r="I414" s="27">
        <f>I419+I415</f>
        <v>29454.600000000002</v>
      </c>
      <c r="J414" s="27">
        <f aca="true" t="shared" si="87" ref="J414:O414">J419+J415</f>
        <v>0</v>
      </c>
      <c r="K414" s="27">
        <f t="shared" si="87"/>
        <v>0</v>
      </c>
      <c r="L414" s="27">
        <f t="shared" si="87"/>
        <v>0</v>
      </c>
      <c r="M414" s="27">
        <f t="shared" si="87"/>
        <v>0</v>
      </c>
      <c r="N414" s="160">
        <f t="shared" si="87"/>
        <v>3292</v>
      </c>
      <c r="O414" s="160">
        <f t="shared" si="87"/>
        <v>32746.600000000002</v>
      </c>
    </row>
    <row r="415" spans="1:15" ht="132.75" customHeight="1">
      <c r="A415" s="131" t="s">
        <v>575</v>
      </c>
      <c r="B415" s="26" t="s">
        <v>245</v>
      </c>
      <c r="C415" s="26" t="s">
        <v>215</v>
      </c>
      <c r="D415" s="26" t="s">
        <v>218</v>
      </c>
      <c r="E415" s="167" t="s">
        <v>576</v>
      </c>
      <c r="F415" s="26"/>
      <c r="G415" s="26"/>
      <c r="H415" s="28"/>
      <c r="I415" s="27">
        <f>I416</f>
        <v>0</v>
      </c>
      <c r="J415" s="27"/>
      <c r="K415" s="27"/>
      <c r="L415" s="27"/>
      <c r="M415" s="109"/>
      <c r="N415" s="160">
        <f aca="true" t="shared" si="88" ref="N415:O417">N416</f>
        <v>460</v>
      </c>
      <c r="O415" s="160">
        <f t="shared" si="88"/>
        <v>460</v>
      </c>
    </row>
    <row r="416" spans="1:15" ht="91.5" customHeight="1">
      <c r="A416" s="121" t="s">
        <v>344</v>
      </c>
      <c r="B416" s="26" t="s">
        <v>245</v>
      </c>
      <c r="C416" s="26" t="s">
        <v>215</v>
      </c>
      <c r="D416" s="26" t="s">
        <v>218</v>
      </c>
      <c r="E416" s="167" t="s">
        <v>576</v>
      </c>
      <c r="F416" s="26" t="s">
        <v>268</v>
      </c>
      <c r="G416" s="26"/>
      <c r="H416" s="28"/>
      <c r="I416" s="27">
        <f>I417</f>
        <v>0</v>
      </c>
      <c r="J416" s="27"/>
      <c r="K416" s="27"/>
      <c r="L416" s="27"/>
      <c r="M416" s="109"/>
      <c r="N416" s="160">
        <f t="shared" si="88"/>
        <v>460</v>
      </c>
      <c r="O416" s="160">
        <f t="shared" si="88"/>
        <v>460</v>
      </c>
    </row>
    <row r="417" spans="1:15" ht="35.25" customHeight="1">
      <c r="A417" s="121" t="s">
        <v>343</v>
      </c>
      <c r="B417" s="26" t="s">
        <v>245</v>
      </c>
      <c r="C417" s="26" t="s">
        <v>215</v>
      </c>
      <c r="D417" s="26" t="s">
        <v>218</v>
      </c>
      <c r="E417" s="167" t="s">
        <v>576</v>
      </c>
      <c r="F417" s="26" t="s">
        <v>269</v>
      </c>
      <c r="G417" s="26"/>
      <c r="H417" s="28"/>
      <c r="I417" s="27">
        <f>I418</f>
        <v>0</v>
      </c>
      <c r="J417" s="27"/>
      <c r="K417" s="27"/>
      <c r="L417" s="27"/>
      <c r="M417" s="109"/>
      <c r="N417" s="160">
        <f t="shared" si="88"/>
        <v>460</v>
      </c>
      <c r="O417" s="160">
        <f t="shared" si="88"/>
        <v>460</v>
      </c>
    </row>
    <row r="418" spans="1:15" ht="24" customHeight="1">
      <c r="A418" s="126" t="s">
        <v>261</v>
      </c>
      <c r="B418" s="28" t="s">
        <v>245</v>
      </c>
      <c r="C418" s="28" t="s">
        <v>215</v>
      </c>
      <c r="D418" s="28" t="s">
        <v>218</v>
      </c>
      <c r="E418" s="56" t="s">
        <v>576</v>
      </c>
      <c r="F418" s="28" t="s">
        <v>269</v>
      </c>
      <c r="G418" s="28" t="s">
        <v>249</v>
      </c>
      <c r="H418" s="28"/>
      <c r="I418" s="29">
        <v>0</v>
      </c>
      <c r="J418" s="29"/>
      <c r="K418" s="29"/>
      <c r="L418" s="29"/>
      <c r="M418" s="110"/>
      <c r="N418" s="164">
        <v>460</v>
      </c>
      <c r="O418" s="164">
        <f>I418+N418</f>
        <v>460</v>
      </c>
    </row>
    <row r="419" spans="1:15" ht="35.25" customHeight="1">
      <c r="A419" s="128" t="s">
        <v>267</v>
      </c>
      <c r="B419" s="26" t="s">
        <v>245</v>
      </c>
      <c r="C419" s="26" t="s">
        <v>215</v>
      </c>
      <c r="D419" s="26" t="s">
        <v>218</v>
      </c>
      <c r="E419" s="26" t="s">
        <v>399</v>
      </c>
      <c r="F419" s="26"/>
      <c r="G419" s="26"/>
      <c r="H419" s="28"/>
      <c r="I419" s="27">
        <f>I420+I423+I426</f>
        <v>29454.600000000002</v>
      </c>
      <c r="J419" s="27"/>
      <c r="K419" s="27"/>
      <c r="L419" s="27"/>
      <c r="M419" s="109"/>
      <c r="N419" s="160">
        <f>N420+N423+N426</f>
        <v>2832</v>
      </c>
      <c r="O419" s="160">
        <f>O420+O423+O426</f>
        <v>32286.600000000002</v>
      </c>
    </row>
    <row r="420" spans="1:15" ht="90">
      <c r="A420" s="121" t="s">
        <v>344</v>
      </c>
      <c r="B420" s="26" t="s">
        <v>245</v>
      </c>
      <c r="C420" s="26" t="s">
        <v>215</v>
      </c>
      <c r="D420" s="26" t="s">
        <v>218</v>
      </c>
      <c r="E420" s="26" t="s">
        <v>399</v>
      </c>
      <c r="F420" s="26" t="s">
        <v>268</v>
      </c>
      <c r="G420" s="26"/>
      <c r="H420" s="28"/>
      <c r="I420" s="27">
        <f>I421</f>
        <v>23978.4</v>
      </c>
      <c r="J420" s="27"/>
      <c r="K420" s="27"/>
      <c r="L420" s="27"/>
      <c r="M420" s="109"/>
      <c r="N420" s="160">
        <f>N421</f>
        <v>2619.1</v>
      </c>
      <c r="O420" s="160">
        <f>O421</f>
        <v>26597.5</v>
      </c>
    </row>
    <row r="421" spans="1:15" ht="32.25" customHeight="1">
      <c r="A421" s="121" t="s">
        <v>343</v>
      </c>
      <c r="B421" s="26" t="s">
        <v>245</v>
      </c>
      <c r="C421" s="26" t="s">
        <v>215</v>
      </c>
      <c r="D421" s="26" t="s">
        <v>218</v>
      </c>
      <c r="E421" s="26" t="s">
        <v>399</v>
      </c>
      <c r="F421" s="26" t="s">
        <v>269</v>
      </c>
      <c r="G421" s="26"/>
      <c r="H421" s="28"/>
      <c r="I421" s="27">
        <f>I422</f>
        <v>23978.4</v>
      </c>
      <c r="J421" s="27" t="e">
        <f aca="true" t="shared" si="89" ref="J421:M422">J422</f>
        <v>#REF!</v>
      </c>
      <c r="K421" s="27" t="e">
        <f t="shared" si="89"/>
        <v>#REF!</v>
      </c>
      <c r="L421" s="27" t="e">
        <f t="shared" si="89"/>
        <v>#REF!</v>
      </c>
      <c r="M421" s="109" t="e">
        <f t="shared" si="89"/>
        <v>#REF!</v>
      </c>
      <c r="N421" s="160">
        <f>N422</f>
        <v>2619.1</v>
      </c>
      <c r="O421" s="160">
        <f>O422</f>
        <v>26597.5</v>
      </c>
    </row>
    <row r="422" spans="1:15" ht="18">
      <c r="A422" s="126" t="s">
        <v>260</v>
      </c>
      <c r="B422" s="28" t="s">
        <v>245</v>
      </c>
      <c r="C422" s="28" t="s">
        <v>215</v>
      </c>
      <c r="D422" s="28" t="s">
        <v>218</v>
      </c>
      <c r="E422" s="28" t="s">
        <v>399</v>
      </c>
      <c r="F422" s="28" t="s">
        <v>269</v>
      </c>
      <c r="G422" s="28" t="s">
        <v>248</v>
      </c>
      <c r="H422" s="28"/>
      <c r="I422" s="29">
        <v>23978.4</v>
      </c>
      <c r="J422" s="27" t="e">
        <f t="shared" si="89"/>
        <v>#REF!</v>
      </c>
      <c r="K422" s="27" t="e">
        <f t="shared" si="89"/>
        <v>#REF!</v>
      </c>
      <c r="L422" s="27" t="e">
        <f t="shared" si="89"/>
        <v>#REF!</v>
      </c>
      <c r="M422" s="109" t="e">
        <f t="shared" si="89"/>
        <v>#REF!</v>
      </c>
      <c r="N422" s="172">
        <v>2619.1</v>
      </c>
      <c r="O422" s="172">
        <f>I422+N422</f>
        <v>26597.5</v>
      </c>
    </row>
    <row r="423" spans="1:15" ht="45">
      <c r="A423" s="127" t="s">
        <v>359</v>
      </c>
      <c r="B423" s="26" t="s">
        <v>245</v>
      </c>
      <c r="C423" s="26" t="s">
        <v>215</v>
      </c>
      <c r="D423" s="26" t="s">
        <v>218</v>
      </c>
      <c r="E423" s="26" t="s">
        <v>399</v>
      </c>
      <c r="F423" s="26" t="s">
        <v>270</v>
      </c>
      <c r="G423" s="26"/>
      <c r="H423" s="28"/>
      <c r="I423" s="27">
        <f>I424</f>
        <v>5342.5</v>
      </c>
      <c r="J423" s="27" t="e">
        <f>#REF!+J425</f>
        <v>#REF!</v>
      </c>
      <c r="K423" s="27" t="e">
        <f>#REF!+K425</f>
        <v>#REF!</v>
      </c>
      <c r="L423" s="27" t="e">
        <f>#REF!+L425</f>
        <v>#REF!</v>
      </c>
      <c r="M423" s="109" t="e">
        <f>#REF!+M425</f>
        <v>#REF!</v>
      </c>
      <c r="N423" s="160">
        <f>N424</f>
        <v>322.9</v>
      </c>
      <c r="O423" s="160">
        <f>O424</f>
        <v>5665.4</v>
      </c>
    </row>
    <row r="424" spans="1:15" ht="45">
      <c r="A424" s="127" t="s">
        <v>345</v>
      </c>
      <c r="B424" s="26" t="s">
        <v>245</v>
      </c>
      <c r="C424" s="26" t="s">
        <v>215</v>
      </c>
      <c r="D424" s="26" t="s">
        <v>218</v>
      </c>
      <c r="E424" s="26" t="s">
        <v>399</v>
      </c>
      <c r="F424" s="26" t="s">
        <v>271</v>
      </c>
      <c r="G424" s="26"/>
      <c r="H424" s="28"/>
      <c r="I424" s="27">
        <f>I425</f>
        <v>5342.5</v>
      </c>
      <c r="J424" s="29">
        <v>16851</v>
      </c>
      <c r="K424" s="29">
        <v>16851</v>
      </c>
      <c r="L424" s="29">
        <v>16851</v>
      </c>
      <c r="M424" s="110">
        <v>16851</v>
      </c>
      <c r="N424" s="160">
        <f>N425</f>
        <v>322.9</v>
      </c>
      <c r="O424" s="160">
        <f>O425</f>
        <v>5665.4</v>
      </c>
    </row>
    <row r="425" spans="1:15" ht="18">
      <c r="A425" s="126" t="s">
        <v>260</v>
      </c>
      <c r="B425" s="28" t="s">
        <v>245</v>
      </c>
      <c r="C425" s="28" t="s">
        <v>215</v>
      </c>
      <c r="D425" s="28" t="s">
        <v>218</v>
      </c>
      <c r="E425" s="28" t="s">
        <v>399</v>
      </c>
      <c r="F425" s="28" t="s">
        <v>271</v>
      </c>
      <c r="G425" s="28" t="s">
        <v>248</v>
      </c>
      <c r="H425" s="28"/>
      <c r="I425" s="29">
        <v>5342.5</v>
      </c>
      <c r="J425" s="141"/>
      <c r="K425" s="141"/>
      <c r="L425" s="141"/>
      <c r="M425" s="141"/>
      <c r="N425" s="172">
        <v>322.9</v>
      </c>
      <c r="O425" s="172">
        <f>I425+N425</f>
        <v>5665.4</v>
      </c>
    </row>
    <row r="426" spans="1:15" ht="18">
      <c r="A426" s="127" t="s">
        <v>279</v>
      </c>
      <c r="B426" s="26" t="s">
        <v>245</v>
      </c>
      <c r="C426" s="26" t="s">
        <v>215</v>
      </c>
      <c r="D426" s="26" t="s">
        <v>218</v>
      </c>
      <c r="E426" s="26" t="s">
        <v>399</v>
      </c>
      <c r="F426" s="26" t="s">
        <v>278</v>
      </c>
      <c r="G426" s="26"/>
      <c r="H426" s="28"/>
      <c r="I426" s="27">
        <f>I427</f>
        <v>133.7</v>
      </c>
      <c r="J426" s="141"/>
      <c r="K426" s="141"/>
      <c r="L426" s="141"/>
      <c r="M426" s="141"/>
      <c r="N426" s="160">
        <f>N427</f>
        <v>-110</v>
      </c>
      <c r="O426" s="160">
        <f>O427</f>
        <v>23.69999999999999</v>
      </c>
    </row>
    <row r="427" spans="1:15" ht="18">
      <c r="A427" s="127" t="s">
        <v>281</v>
      </c>
      <c r="B427" s="26" t="s">
        <v>245</v>
      </c>
      <c r="C427" s="26" t="s">
        <v>215</v>
      </c>
      <c r="D427" s="26" t="s">
        <v>218</v>
      </c>
      <c r="E427" s="26" t="s">
        <v>399</v>
      </c>
      <c r="F427" s="26" t="s">
        <v>280</v>
      </c>
      <c r="G427" s="26"/>
      <c r="H427" s="28"/>
      <c r="I427" s="27">
        <f>I428</f>
        <v>133.7</v>
      </c>
      <c r="J427" s="141"/>
      <c r="K427" s="141"/>
      <c r="L427" s="141"/>
      <c r="M427" s="141"/>
      <c r="N427" s="160">
        <f>N428</f>
        <v>-110</v>
      </c>
      <c r="O427" s="160">
        <f>O428</f>
        <v>23.69999999999999</v>
      </c>
    </row>
    <row r="428" spans="1:15" ht="18">
      <c r="A428" s="126" t="s">
        <v>260</v>
      </c>
      <c r="B428" s="28" t="s">
        <v>245</v>
      </c>
      <c r="C428" s="28" t="s">
        <v>215</v>
      </c>
      <c r="D428" s="28" t="s">
        <v>218</v>
      </c>
      <c r="E428" s="28" t="s">
        <v>399</v>
      </c>
      <c r="F428" s="28" t="s">
        <v>280</v>
      </c>
      <c r="G428" s="28" t="s">
        <v>248</v>
      </c>
      <c r="H428" s="28"/>
      <c r="I428" s="29">
        <v>133.7</v>
      </c>
      <c r="J428" s="141"/>
      <c r="K428" s="141"/>
      <c r="L428" s="141"/>
      <c r="M428" s="141"/>
      <c r="N428" s="172">
        <v>-110</v>
      </c>
      <c r="O428" s="172">
        <f>I428+N428</f>
        <v>23.69999999999999</v>
      </c>
    </row>
    <row r="429" spans="1:15" ht="18">
      <c r="A429" s="60" t="s">
        <v>334</v>
      </c>
      <c r="B429" s="47" t="s">
        <v>245</v>
      </c>
      <c r="C429" s="47" t="s">
        <v>215</v>
      </c>
      <c r="D429" s="47" t="s">
        <v>220</v>
      </c>
      <c r="E429" s="47"/>
      <c r="F429" s="47"/>
      <c r="G429" s="47"/>
      <c r="H429" s="28"/>
      <c r="I429" s="101">
        <f>I430</f>
        <v>25.2</v>
      </c>
      <c r="J429" s="141"/>
      <c r="K429" s="141"/>
      <c r="L429" s="141"/>
      <c r="M429" s="141"/>
      <c r="N429" s="171">
        <f aca="true" t="shared" si="90" ref="N429:O433">N430</f>
        <v>0</v>
      </c>
      <c r="O429" s="171">
        <f t="shared" si="90"/>
        <v>25.2</v>
      </c>
    </row>
    <row r="430" spans="1:15" ht="22.5" customHeight="1">
      <c r="A430" s="127" t="s">
        <v>190</v>
      </c>
      <c r="B430" s="26" t="s">
        <v>245</v>
      </c>
      <c r="C430" s="26" t="s">
        <v>215</v>
      </c>
      <c r="D430" s="26" t="s">
        <v>220</v>
      </c>
      <c r="E430" s="26" t="s">
        <v>400</v>
      </c>
      <c r="F430" s="26"/>
      <c r="G430" s="26"/>
      <c r="H430" s="28"/>
      <c r="I430" s="27">
        <f>I431</f>
        <v>25.2</v>
      </c>
      <c r="J430" s="141"/>
      <c r="K430" s="141"/>
      <c r="L430" s="141"/>
      <c r="M430" s="141"/>
      <c r="N430" s="160">
        <f t="shared" si="90"/>
        <v>0</v>
      </c>
      <c r="O430" s="160">
        <f t="shared" si="90"/>
        <v>25.2</v>
      </c>
    </row>
    <row r="431" spans="1:15" ht="90">
      <c r="A431" s="121" t="s">
        <v>182</v>
      </c>
      <c r="B431" s="26" t="s">
        <v>245</v>
      </c>
      <c r="C431" s="26" t="s">
        <v>215</v>
      </c>
      <c r="D431" s="26" t="s">
        <v>220</v>
      </c>
      <c r="E431" s="26" t="s">
        <v>74</v>
      </c>
      <c r="F431" s="26"/>
      <c r="G431" s="26"/>
      <c r="H431" s="28"/>
      <c r="I431" s="27">
        <f>I432</f>
        <v>25.2</v>
      </c>
      <c r="J431" s="141"/>
      <c r="K431" s="141"/>
      <c r="L431" s="141"/>
      <c r="M431" s="141"/>
      <c r="N431" s="160">
        <f t="shared" si="90"/>
        <v>0</v>
      </c>
      <c r="O431" s="160">
        <f t="shared" si="90"/>
        <v>25.2</v>
      </c>
    </row>
    <row r="432" spans="1:15" ht="45">
      <c r="A432" s="127" t="s">
        <v>359</v>
      </c>
      <c r="B432" s="26" t="s">
        <v>245</v>
      </c>
      <c r="C432" s="26" t="s">
        <v>215</v>
      </c>
      <c r="D432" s="26" t="s">
        <v>220</v>
      </c>
      <c r="E432" s="26" t="s">
        <v>74</v>
      </c>
      <c r="F432" s="26" t="s">
        <v>270</v>
      </c>
      <c r="G432" s="26"/>
      <c r="H432" s="28"/>
      <c r="I432" s="27">
        <f>I433</f>
        <v>25.2</v>
      </c>
      <c r="J432" s="101" t="e">
        <f>J434+#REF!</f>
        <v>#REF!</v>
      </c>
      <c r="K432" s="101" t="e">
        <f>K434+#REF!</f>
        <v>#REF!</v>
      </c>
      <c r="L432" s="101" t="e">
        <f>L434+#REF!</f>
        <v>#REF!</v>
      </c>
      <c r="M432" s="111" t="e">
        <f>M434+#REF!</f>
        <v>#REF!</v>
      </c>
      <c r="N432" s="160">
        <f t="shared" si="90"/>
        <v>0</v>
      </c>
      <c r="O432" s="160">
        <f t="shared" si="90"/>
        <v>25.2</v>
      </c>
    </row>
    <row r="433" spans="1:15" ht="45">
      <c r="A433" s="127" t="s">
        <v>345</v>
      </c>
      <c r="B433" s="26" t="s">
        <v>245</v>
      </c>
      <c r="C433" s="26" t="s">
        <v>215</v>
      </c>
      <c r="D433" s="26" t="s">
        <v>220</v>
      </c>
      <c r="E433" s="26" t="s">
        <v>74</v>
      </c>
      <c r="F433" s="26" t="s">
        <v>271</v>
      </c>
      <c r="G433" s="26"/>
      <c r="H433" s="28"/>
      <c r="I433" s="27">
        <f>I434</f>
        <v>25.2</v>
      </c>
      <c r="J433" s="101"/>
      <c r="K433" s="101"/>
      <c r="L433" s="101"/>
      <c r="M433" s="111"/>
      <c r="N433" s="160">
        <f t="shared" si="90"/>
        <v>0</v>
      </c>
      <c r="O433" s="160">
        <f t="shared" si="90"/>
        <v>25.2</v>
      </c>
    </row>
    <row r="434" spans="1:15" ht="18">
      <c r="A434" s="129" t="s">
        <v>261</v>
      </c>
      <c r="B434" s="28" t="s">
        <v>245</v>
      </c>
      <c r="C434" s="28" t="s">
        <v>215</v>
      </c>
      <c r="D434" s="28" t="s">
        <v>220</v>
      </c>
      <c r="E434" s="28" t="s">
        <v>74</v>
      </c>
      <c r="F434" s="28" t="s">
        <v>271</v>
      </c>
      <c r="G434" s="28" t="s">
        <v>249</v>
      </c>
      <c r="H434" s="28"/>
      <c r="I434" s="29">
        <v>25.2</v>
      </c>
      <c r="J434" s="101" t="e">
        <f>#REF!+#REF!</f>
        <v>#REF!</v>
      </c>
      <c r="K434" s="101" t="e">
        <f>#REF!+#REF!</f>
        <v>#REF!</v>
      </c>
      <c r="L434" s="101" t="e">
        <f>#REF!+#REF!</f>
        <v>#REF!</v>
      </c>
      <c r="M434" s="111" t="e">
        <f>#REF!+#REF!</f>
        <v>#REF!</v>
      </c>
      <c r="N434" s="172">
        <v>0</v>
      </c>
      <c r="O434" s="172">
        <f>I434+N434</f>
        <v>25.2</v>
      </c>
    </row>
    <row r="435" spans="1:15" ht="18">
      <c r="A435" s="65" t="s">
        <v>201</v>
      </c>
      <c r="B435" s="47" t="s">
        <v>245</v>
      </c>
      <c r="C435" s="47" t="s">
        <v>215</v>
      </c>
      <c r="D435" s="47" t="s">
        <v>232</v>
      </c>
      <c r="E435" s="47"/>
      <c r="F435" s="47"/>
      <c r="G435" s="47"/>
      <c r="H435" s="47"/>
      <c r="I435" s="101">
        <f>I436</f>
        <v>61</v>
      </c>
      <c r="J435" s="27" t="e">
        <f>J436+#REF!</f>
        <v>#REF!</v>
      </c>
      <c r="K435" s="27" t="e">
        <f>K436+#REF!</f>
        <v>#REF!</v>
      </c>
      <c r="L435" s="27" t="e">
        <f>L436+#REF!</f>
        <v>#REF!</v>
      </c>
      <c r="M435" s="109" t="e">
        <f>M436+#REF!</f>
        <v>#REF!</v>
      </c>
      <c r="N435" s="171">
        <f aca="true" t="shared" si="91" ref="N435:O439">N436</f>
        <v>0</v>
      </c>
      <c r="O435" s="171">
        <f t="shared" si="91"/>
        <v>61</v>
      </c>
    </row>
    <row r="436" spans="1:15" ht="19.5" customHeight="1">
      <c r="A436" s="127" t="s">
        <v>190</v>
      </c>
      <c r="B436" s="26" t="s">
        <v>245</v>
      </c>
      <c r="C436" s="26" t="s">
        <v>215</v>
      </c>
      <c r="D436" s="26" t="s">
        <v>232</v>
      </c>
      <c r="E436" s="26" t="s">
        <v>400</v>
      </c>
      <c r="F436" s="26"/>
      <c r="G436" s="26"/>
      <c r="H436" s="26"/>
      <c r="I436" s="27">
        <f>I437</f>
        <v>61</v>
      </c>
      <c r="J436" s="27" t="e">
        <f>J437</f>
        <v>#REF!</v>
      </c>
      <c r="K436" s="27" t="e">
        <f>K437</f>
        <v>#REF!</v>
      </c>
      <c r="L436" s="27" t="e">
        <f>L437</f>
        <v>#REF!</v>
      </c>
      <c r="M436" s="109" t="e">
        <f>M437</f>
        <v>#REF!</v>
      </c>
      <c r="N436" s="160">
        <f t="shared" si="91"/>
        <v>0</v>
      </c>
      <c r="O436" s="160">
        <f t="shared" si="91"/>
        <v>61</v>
      </c>
    </row>
    <row r="437" spans="1:15" ht="30.75" customHeight="1">
      <c r="A437" s="127" t="s">
        <v>317</v>
      </c>
      <c r="B437" s="26" t="s">
        <v>245</v>
      </c>
      <c r="C437" s="26" t="s">
        <v>215</v>
      </c>
      <c r="D437" s="26" t="s">
        <v>232</v>
      </c>
      <c r="E437" s="26" t="s">
        <v>75</v>
      </c>
      <c r="F437" s="26"/>
      <c r="G437" s="26"/>
      <c r="H437" s="26"/>
      <c r="I437" s="27">
        <f>I438</f>
        <v>61</v>
      </c>
      <c r="J437" s="27" t="e">
        <f>#REF!</f>
        <v>#REF!</v>
      </c>
      <c r="K437" s="27" t="e">
        <f>#REF!</f>
        <v>#REF!</v>
      </c>
      <c r="L437" s="27" t="e">
        <f>#REF!</f>
        <v>#REF!</v>
      </c>
      <c r="M437" s="109" t="e">
        <f>#REF!</f>
        <v>#REF!</v>
      </c>
      <c r="N437" s="160">
        <f t="shared" si="91"/>
        <v>0</v>
      </c>
      <c r="O437" s="160">
        <f t="shared" si="91"/>
        <v>61</v>
      </c>
    </row>
    <row r="438" spans="1:15" ht="18">
      <c r="A438" s="121" t="s">
        <v>279</v>
      </c>
      <c r="B438" s="26" t="s">
        <v>245</v>
      </c>
      <c r="C438" s="26" t="s">
        <v>215</v>
      </c>
      <c r="D438" s="26" t="s">
        <v>232</v>
      </c>
      <c r="E438" s="26" t="s">
        <v>75</v>
      </c>
      <c r="F438" s="26" t="s">
        <v>278</v>
      </c>
      <c r="G438" s="26"/>
      <c r="H438" s="26"/>
      <c r="I438" s="27">
        <f>I439</f>
        <v>61</v>
      </c>
      <c r="J438" s="141"/>
      <c r="K438" s="141"/>
      <c r="L438" s="141"/>
      <c r="M438" s="141"/>
      <c r="N438" s="160">
        <f t="shared" si="91"/>
        <v>0</v>
      </c>
      <c r="O438" s="160">
        <f t="shared" si="91"/>
        <v>61</v>
      </c>
    </row>
    <row r="439" spans="1:15" ht="18">
      <c r="A439" s="127" t="s">
        <v>331</v>
      </c>
      <c r="B439" s="26" t="s">
        <v>245</v>
      </c>
      <c r="C439" s="26" t="s">
        <v>215</v>
      </c>
      <c r="D439" s="26" t="s">
        <v>232</v>
      </c>
      <c r="E439" s="26" t="s">
        <v>75</v>
      </c>
      <c r="F439" s="26" t="s">
        <v>330</v>
      </c>
      <c r="G439" s="26"/>
      <c r="H439" s="26"/>
      <c r="I439" s="27">
        <f>I440</f>
        <v>61</v>
      </c>
      <c r="J439" s="141"/>
      <c r="K439" s="141"/>
      <c r="L439" s="141"/>
      <c r="M439" s="141"/>
      <c r="N439" s="160">
        <f t="shared" si="91"/>
        <v>0</v>
      </c>
      <c r="O439" s="160">
        <f t="shared" si="91"/>
        <v>61</v>
      </c>
    </row>
    <row r="440" spans="1:15" ht="18">
      <c r="A440" s="129" t="s">
        <v>260</v>
      </c>
      <c r="B440" s="28" t="s">
        <v>245</v>
      </c>
      <c r="C440" s="28" t="s">
        <v>215</v>
      </c>
      <c r="D440" s="28" t="s">
        <v>232</v>
      </c>
      <c r="E440" s="28" t="s">
        <v>75</v>
      </c>
      <c r="F440" s="28" t="s">
        <v>330</v>
      </c>
      <c r="G440" s="28" t="s">
        <v>248</v>
      </c>
      <c r="H440" s="28"/>
      <c r="I440" s="29">
        <v>61</v>
      </c>
      <c r="J440" s="141"/>
      <c r="K440" s="141"/>
      <c r="L440" s="141"/>
      <c r="M440" s="141"/>
      <c r="N440" s="172">
        <v>0</v>
      </c>
      <c r="O440" s="172">
        <f>I440+N440</f>
        <v>61</v>
      </c>
    </row>
    <row r="441" spans="1:15" ht="21.75" customHeight="1">
      <c r="A441" s="60" t="s">
        <v>202</v>
      </c>
      <c r="B441" s="47" t="s">
        <v>245</v>
      </c>
      <c r="C441" s="47" t="s">
        <v>215</v>
      </c>
      <c r="D441" s="47" t="s">
        <v>256</v>
      </c>
      <c r="E441" s="47"/>
      <c r="F441" s="47"/>
      <c r="G441" s="47"/>
      <c r="H441" s="47"/>
      <c r="I441" s="101">
        <f>I442+I453+I459+I477+I471+I465</f>
        <v>4735.9</v>
      </c>
      <c r="J441" s="101">
        <f aca="true" t="shared" si="92" ref="J441:O441">J442+J453+J459+J477+J471+J465</f>
        <v>0</v>
      </c>
      <c r="K441" s="101">
        <f t="shared" si="92"/>
        <v>0</v>
      </c>
      <c r="L441" s="101">
        <f t="shared" si="92"/>
        <v>0</v>
      </c>
      <c r="M441" s="101">
        <f t="shared" si="92"/>
        <v>0</v>
      </c>
      <c r="N441" s="171">
        <f>N442+N453+N459+N477+N471+N465</f>
        <v>100.4</v>
      </c>
      <c r="O441" s="171">
        <f t="shared" si="92"/>
        <v>4836.299999999999</v>
      </c>
    </row>
    <row r="442" spans="1:15" ht="45">
      <c r="A442" s="121" t="s">
        <v>464</v>
      </c>
      <c r="B442" s="26" t="s">
        <v>245</v>
      </c>
      <c r="C442" s="26" t="s">
        <v>215</v>
      </c>
      <c r="D442" s="26" t="s">
        <v>256</v>
      </c>
      <c r="E442" s="26" t="s">
        <v>58</v>
      </c>
      <c r="F442" s="26"/>
      <c r="G442" s="26"/>
      <c r="H442" s="26"/>
      <c r="I442" s="27">
        <f>I448+I443</f>
        <v>50</v>
      </c>
      <c r="J442" s="141"/>
      <c r="K442" s="141"/>
      <c r="L442" s="141"/>
      <c r="M442" s="141"/>
      <c r="N442" s="160">
        <f>N448+N443</f>
        <v>19</v>
      </c>
      <c r="O442" s="160">
        <f>O448+O443</f>
        <v>69</v>
      </c>
    </row>
    <row r="443" spans="1:15" ht="120">
      <c r="A443" s="121" t="s">
        <v>465</v>
      </c>
      <c r="B443" s="26" t="s">
        <v>245</v>
      </c>
      <c r="C443" s="26" t="s">
        <v>215</v>
      </c>
      <c r="D443" s="26" t="s">
        <v>256</v>
      </c>
      <c r="E443" s="119" t="s">
        <v>466</v>
      </c>
      <c r="F443" s="26"/>
      <c r="G443" s="26"/>
      <c r="H443" s="26"/>
      <c r="I443" s="27">
        <f>I444</f>
        <v>28.6</v>
      </c>
      <c r="J443" s="141"/>
      <c r="K443" s="141"/>
      <c r="L443" s="141"/>
      <c r="M443" s="141"/>
      <c r="N443" s="160">
        <f aca="true" t="shared" si="93" ref="N443:O446">N444</f>
        <v>0</v>
      </c>
      <c r="O443" s="160">
        <f t="shared" si="93"/>
        <v>28.6</v>
      </c>
    </row>
    <row r="444" spans="1:15" ht="18">
      <c r="A444" s="127" t="s">
        <v>326</v>
      </c>
      <c r="B444" s="26" t="s">
        <v>245</v>
      </c>
      <c r="C444" s="26" t="s">
        <v>215</v>
      </c>
      <c r="D444" s="26" t="s">
        <v>256</v>
      </c>
      <c r="E444" s="119" t="s">
        <v>467</v>
      </c>
      <c r="F444" s="26"/>
      <c r="G444" s="26"/>
      <c r="H444" s="26"/>
      <c r="I444" s="27">
        <f>I445</f>
        <v>28.6</v>
      </c>
      <c r="J444" s="141"/>
      <c r="K444" s="141"/>
      <c r="L444" s="141"/>
      <c r="M444" s="141"/>
      <c r="N444" s="160">
        <f t="shared" si="93"/>
        <v>0</v>
      </c>
      <c r="O444" s="160">
        <f t="shared" si="93"/>
        <v>28.6</v>
      </c>
    </row>
    <row r="445" spans="1:15" ht="45">
      <c r="A445" s="127" t="s">
        <v>359</v>
      </c>
      <c r="B445" s="26" t="s">
        <v>245</v>
      </c>
      <c r="C445" s="26" t="s">
        <v>215</v>
      </c>
      <c r="D445" s="26" t="s">
        <v>256</v>
      </c>
      <c r="E445" s="119" t="s">
        <v>467</v>
      </c>
      <c r="F445" s="26" t="s">
        <v>270</v>
      </c>
      <c r="G445" s="26"/>
      <c r="H445" s="26"/>
      <c r="I445" s="27">
        <f>I446</f>
        <v>28.6</v>
      </c>
      <c r="J445" s="141"/>
      <c r="K445" s="141"/>
      <c r="L445" s="141"/>
      <c r="M445" s="141"/>
      <c r="N445" s="160">
        <f t="shared" si="93"/>
        <v>0</v>
      </c>
      <c r="O445" s="160">
        <f t="shared" si="93"/>
        <v>28.6</v>
      </c>
    </row>
    <row r="446" spans="1:15" ht="45">
      <c r="A446" s="127" t="s">
        <v>345</v>
      </c>
      <c r="B446" s="26" t="s">
        <v>245</v>
      </c>
      <c r="C446" s="26" t="s">
        <v>215</v>
      </c>
      <c r="D446" s="26" t="s">
        <v>256</v>
      </c>
      <c r="E446" s="119" t="s">
        <v>467</v>
      </c>
      <c r="F446" s="26" t="s">
        <v>271</v>
      </c>
      <c r="G446" s="26"/>
      <c r="H446" s="26"/>
      <c r="I446" s="27">
        <f>I447</f>
        <v>28.6</v>
      </c>
      <c r="J446" s="141"/>
      <c r="K446" s="141"/>
      <c r="L446" s="141"/>
      <c r="M446" s="141"/>
      <c r="N446" s="160">
        <f t="shared" si="93"/>
        <v>0</v>
      </c>
      <c r="O446" s="160">
        <f t="shared" si="93"/>
        <v>28.6</v>
      </c>
    </row>
    <row r="447" spans="1:15" ht="21" customHeight="1">
      <c r="A447" s="129" t="s">
        <v>260</v>
      </c>
      <c r="B447" s="28" t="s">
        <v>245</v>
      </c>
      <c r="C447" s="28" t="s">
        <v>215</v>
      </c>
      <c r="D447" s="28" t="s">
        <v>256</v>
      </c>
      <c r="E447" s="56" t="s">
        <v>467</v>
      </c>
      <c r="F447" s="28" t="s">
        <v>271</v>
      </c>
      <c r="G447" s="28" t="s">
        <v>248</v>
      </c>
      <c r="H447" s="26"/>
      <c r="I447" s="29">
        <v>28.6</v>
      </c>
      <c r="J447" s="141"/>
      <c r="K447" s="141"/>
      <c r="L447" s="141"/>
      <c r="M447" s="141"/>
      <c r="N447" s="172">
        <v>0</v>
      </c>
      <c r="O447" s="172">
        <f>I447+N447</f>
        <v>28.6</v>
      </c>
    </row>
    <row r="448" spans="1:15" ht="30">
      <c r="A448" s="127" t="s">
        <v>59</v>
      </c>
      <c r="B448" s="26" t="s">
        <v>245</v>
      </c>
      <c r="C448" s="26" t="s">
        <v>215</v>
      </c>
      <c r="D448" s="26" t="s">
        <v>256</v>
      </c>
      <c r="E448" s="119" t="s">
        <v>60</v>
      </c>
      <c r="F448" s="26"/>
      <c r="G448" s="26"/>
      <c r="H448" s="26"/>
      <c r="I448" s="27">
        <f>I449</f>
        <v>21.4</v>
      </c>
      <c r="J448" s="141"/>
      <c r="K448" s="141"/>
      <c r="L448" s="141"/>
      <c r="M448" s="141"/>
      <c r="N448" s="160">
        <f aca="true" t="shared" si="94" ref="N448:O451">N449</f>
        <v>19</v>
      </c>
      <c r="O448" s="160">
        <f t="shared" si="94"/>
        <v>40.4</v>
      </c>
    </row>
    <row r="449" spans="1:15" ht="18">
      <c r="A449" s="127" t="s">
        <v>326</v>
      </c>
      <c r="B449" s="26" t="s">
        <v>245</v>
      </c>
      <c r="C449" s="26" t="s">
        <v>215</v>
      </c>
      <c r="D449" s="26" t="s">
        <v>256</v>
      </c>
      <c r="E449" s="119" t="s">
        <v>61</v>
      </c>
      <c r="F449" s="26"/>
      <c r="G449" s="26"/>
      <c r="H449" s="26"/>
      <c r="I449" s="27">
        <f>I450</f>
        <v>21.4</v>
      </c>
      <c r="J449" s="141"/>
      <c r="K449" s="141"/>
      <c r="L449" s="141"/>
      <c r="M449" s="141"/>
      <c r="N449" s="160">
        <f t="shared" si="94"/>
        <v>19</v>
      </c>
      <c r="O449" s="160">
        <f t="shared" si="94"/>
        <v>40.4</v>
      </c>
    </row>
    <row r="450" spans="1:15" ht="45">
      <c r="A450" s="127" t="s">
        <v>359</v>
      </c>
      <c r="B450" s="26" t="s">
        <v>245</v>
      </c>
      <c r="C450" s="26" t="s">
        <v>215</v>
      </c>
      <c r="D450" s="26" t="s">
        <v>256</v>
      </c>
      <c r="E450" s="119" t="s">
        <v>61</v>
      </c>
      <c r="F450" s="26" t="s">
        <v>270</v>
      </c>
      <c r="G450" s="26"/>
      <c r="H450" s="26"/>
      <c r="I450" s="27">
        <f>I451</f>
        <v>21.4</v>
      </c>
      <c r="J450" s="141"/>
      <c r="K450" s="141"/>
      <c r="L450" s="141"/>
      <c r="M450" s="141"/>
      <c r="N450" s="160">
        <f t="shared" si="94"/>
        <v>19</v>
      </c>
      <c r="O450" s="160">
        <f t="shared" si="94"/>
        <v>40.4</v>
      </c>
    </row>
    <row r="451" spans="1:15" ht="45">
      <c r="A451" s="127" t="s">
        <v>345</v>
      </c>
      <c r="B451" s="26" t="s">
        <v>245</v>
      </c>
      <c r="C451" s="26" t="s">
        <v>215</v>
      </c>
      <c r="D451" s="26" t="s">
        <v>256</v>
      </c>
      <c r="E451" s="119" t="s">
        <v>61</v>
      </c>
      <c r="F451" s="26" t="s">
        <v>271</v>
      </c>
      <c r="G451" s="26"/>
      <c r="H451" s="26"/>
      <c r="I451" s="27">
        <f>I452</f>
        <v>21.4</v>
      </c>
      <c r="J451" s="141"/>
      <c r="K451" s="141"/>
      <c r="L451" s="141"/>
      <c r="M451" s="141"/>
      <c r="N451" s="160">
        <f t="shared" si="94"/>
        <v>19</v>
      </c>
      <c r="O451" s="160">
        <f t="shared" si="94"/>
        <v>40.4</v>
      </c>
    </row>
    <row r="452" spans="1:15" ht="18">
      <c r="A452" s="129" t="s">
        <v>260</v>
      </c>
      <c r="B452" s="28" t="s">
        <v>245</v>
      </c>
      <c r="C452" s="28" t="s">
        <v>215</v>
      </c>
      <c r="D452" s="28" t="s">
        <v>256</v>
      </c>
      <c r="E452" s="56" t="s">
        <v>61</v>
      </c>
      <c r="F452" s="28" t="s">
        <v>271</v>
      </c>
      <c r="G452" s="28" t="s">
        <v>248</v>
      </c>
      <c r="H452" s="28"/>
      <c r="I452" s="29">
        <v>21.4</v>
      </c>
      <c r="J452" s="141"/>
      <c r="K452" s="141"/>
      <c r="L452" s="141"/>
      <c r="M452" s="141"/>
      <c r="N452" s="172">
        <v>19</v>
      </c>
      <c r="O452" s="172">
        <f>I452+N452</f>
        <v>40.4</v>
      </c>
    </row>
    <row r="453" spans="1:15" ht="50.25" customHeight="1">
      <c r="A453" s="121" t="s">
        <v>361</v>
      </c>
      <c r="B453" s="26" t="s">
        <v>245</v>
      </c>
      <c r="C453" s="26" t="s">
        <v>215</v>
      </c>
      <c r="D453" s="26" t="s">
        <v>256</v>
      </c>
      <c r="E453" s="26" t="s">
        <v>57</v>
      </c>
      <c r="F453" s="26"/>
      <c r="G453" s="26"/>
      <c r="H453" s="26"/>
      <c r="I453" s="27">
        <f>I454</f>
        <v>31</v>
      </c>
      <c r="J453" s="141"/>
      <c r="K453" s="141"/>
      <c r="L453" s="141"/>
      <c r="M453" s="141"/>
      <c r="N453" s="160">
        <f aca="true" t="shared" si="95" ref="N453:O457">N454</f>
        <v>0</v>
      </c>
      <c r="O453" s="160">
        <f t="shared" si="95"/>
        <v>31</v>
      </c>
    </row>
    <row r="454" spans="1:15" ht="75">
      <c r="A454" s="121" t="s">
        <v>459</v>
      </c>
      <c r="B454" s="26" t="s">
        <v>245</v>
      </c>
      <c r="C454" s="26" t="s">
        <v>215</v>
      </c>
      <c r="D454" s="26" t="s">
        <v>256</v>
      </c>
      <c r="E454" s="26" t="s">
        <v>435</v>
      </c>
      <c r="F454" s="26"/>
      <c r="G454" s="26"/>
      <c r="H454" s="26"/>
      <c r="I454" s="27">
        <f>I455</f>
        <v>31</v>
      </c>
      <c r="J454" s="141"/>
      <c r="K454" s="141"/>
      <c r="L454" s="141"/>
      <c r="M454" s="141"/>
      <c r="N454" s="160">
        <f t="shared" si="95"/>
        <v>0</v>
      </c>
      <c r="O454" s="160">
        <f t="shared" si="95"/>
        <v>31</v>
      </c>
    </row>
    <row r="455" spans="1:15" ht="18">
      <c r="A455" s="127" t="s">
        <v>326</v>
      </c>
      <c r="B455" s="26" t="s">
        <v>245</v>
      </c>
      <c r="C455" s="26" t="s">
        <v>215</v>
      </c>
      <c r="D455" s="26" t="s">
        <v>256</v>
      </c>
      <c r="E455" s="26" t="s">
        <v>436</v>
      </c>
      <c r="F455" s="26"/>
      <c r="G455" s="26"/>
      <c r="H455" s="26"/>
      <c r="I455" s="27">
        <f>I456</f>
        <v>31</v>
      </c>
      <c r="J455" s="141"/>
      <c r="K455" s="141"/>
      <c r="L455" s="141"/>
      <c r="M455" s="141"/>
      <c r="N455" s="160">
        <f t="shared" si="95"/>
        <v>0</v>
      </c>
      <c r="O455" s="160">
        <f t="shared" si="95"/>
        <v>31</v>
      </c>
    </row>
    <row r="456" spans="1:15" ht="30">
      <c r="A456" s="121" t="s">
        <v>283</v>
      </c>
      <c r="B456" s="26" t="s">
        <v>245</v>
      </c>
      <c r="C456" s="26" t="s">
        <v>215</v>
      </c>
      <c r="D456" s="26" t="s">
        <v>256</v>
      </c>
      <c r="E456" s="26" t="s">
        <v>436</v>
      </c>
      <c r="F456" s="26" t="s">
        <v>282</v>
      </c>
      <c r="G456" s="26"/>
      <c r="H456" s="26"/>
      <c r="I456" s="27">
        <f>I457</f>
        <v>31</v>
      </c>
      <c r="J456" s="141"/>
      <c r="K456" s="141"/>
      <c r="L456" s="141"/>
      <c r="M456" s="141"/>
      <c r="N456" s="160">
        <f t="shared" si="95"/>
        <v>0</v>
      </c>
      <c r="O456" s="160">
        <f t="shared" si="95"/>
        <v>31</v>
      </c>
    </row>
    <row r="457" spans="1:15" ht="45">
      <c r="A457" s="121" t="s">
        <v>296</v>
      </c>
      <c r="B457" s="26" t="s">
        <v>245</v>
      </c>
      <c r="C457" s="26" t="s">
        <v>215</v>
      </c>
      <c r="D457" s="26" t="s">
        <v>256</v>
      </c>
      <c r="E457" s="26" t="s">
        <v>436</v>
      </c>
      <c r="F457" s="26" t="s">
        <v>286</v>
      </c>
      <c r="G457" s="26"/>
      <c r="H457" s="26"/>
      <c r="I457" s="27">
        <f>I458</f>
        <v>31</v>
      </c>
      <c r="J457" s="141"/>
      <c r="K457" s="141"/>
      <c r="L457" s="141"/>
      <c r="M457" s="141"/>
      <c r="N457" s="160">
        <f t="shared" si="95"/>
        <v>0</v>
      </c>
      <c r="O457" s="160">
        <f t="shared" si="95"/>
        <v>31</v>
      </c>
    </row>
    <row r="458" spans="1:15" ht="18">
      <c r="A458" s="129" t="s">
        <v>260</v>
      </c>
      <c r="B458" s="28" t="s">
        <v>245</v>
      </c>
      <c r="C458" s="28" t="s">
        <v>215</v>
      </c>
      <c r="D458" s="28" t="s">
        <v>256</v>
      </c>
      <c r="E458" s="28" t="s">
        <v>436</v>
      </c>
      <c r="F458" s="28" t="s">
        <v>286</v>
      </c>
      <c r="G458" s="28" t="s">
        <v>248</v>
      </c>
      <c r="H458" s="28"/>
      <c r="I458" s="29">
        <v>31</v>
      </c>
      <c r="J458" s="141"/>
      <c r="K458" s="141"/>
      <c r="L458" s="141"/>
      <c r="M458" s="141"/>
      <c r="N458" s="172">
        <v>0</v>
      </c>
      <c r="O458" s="172">
        <f>I458+N458</f>
        <v>31</v>
      </c>
    </row>
    <row r="459" spans="1:15" ht="60">
      <c r="A459" s="127" t="s">
        <v>144</v>
      </c>
      <c r="B459" s="26" t="s">
        <v>245</v>
      </c>
      <c r="C459" s="26" t="s">
        <v>215</v>
      </c>
      <c r="D459" s="26" t="s">
        <v>256</v>
      </c>
      <c r="E459" s="26" t="s">
        <v>145</v>
      </c>
      <c r="F459" s="28"/>
      <c r="G459" s="28"/>
      <c r="H459" s="28"/>
      <c r="I459" s="27">
        <f>I460</f>
        <v>359.6</v>
      </c>
      <c r="J459" s="141"/>
      <c r="K459" s="141"/>
      <c r="L459" s="141"/>
      <c r="M459" s="141"/>
      <c r="N459" s="160">
        <f aca="true" t="shared" si="96" ref="N459:O463">N460</f>
        <v>-48.6</v>
      </c>
      <c r="O459" s="160">
        <f t="shared" si="96"/>
        <v>311</v>
      </c>
    </row>
    <row r="460" spans="1:15" ht="47.25" customHeight="1">
      <c r="A460" s="127" t="s">
        <v>146</v>
      </c>
      <c r="B460" s="26" t="s">
        <v>245</v>
      </c>
      <c r="C460" s="26" t="s">
        <v>215</v>
      </c>
      <c r="D460" s="26" t="s">
        <v>256</v>
      </c>
      <c r="E460" s="26" t="s">
        <v>147</v>
      </c>
      <c r="F460" s="28"/>
      <c r="G460" s="28"/>
      <c r="H460" s="28"/>
      <c r="I460" s="27">
        <f>I461</f>
        <v>359.6</v>
      </c>
      <c r="J460" s="141"/>
      <c r="K460" s="141"/>
      <c r="L460" s="141"/>
      <c r="M460" s="141"/>
      <c r="N460" s="160">
        <f t="shared" si="96"/>
        <v>-48.6</v>
      </c>
      <c r="O460" s="160">
        <f t="shared" si="96"/>
        <v>311</v>
      </c>
    </row>
    <row r="461" spans="1:15" ht="18">
      <c r="A461" s="121" t="s">
        <v>326</v>
      </c>
      <c r="B461" s="26" t="s">
        <v>245</v>
      </c>
      <c r="C461" s="26" t="s">
        <v>215</v>
      </c>
      <c r="D461" s="26" t="s">
        <v>256</v>
      </c>
      <c r="E461" s="26" t="s">
        <v>148</v>
      </c>
      <c r="F461" s="26"/>
      <c r="G461" s="26"/>
      <c r="H461" s="26"/>
      <c r="I461" s="27">
        <f>I462</f>
        <v>359.6</v>
      </c>
      <c r="J461" s="141"/>
      <c r="K461" s="141"/>
      <c r="L461" s="141"/>
      <c r="M461" s="141"/>
      <c r="N461" s="160">
        <f>N462</f>
        <v>-48.6</v>
      </c>
      <c r="O461" s="160">
        <f t="shared" si="96"/>
        <v>311</v>
      </c>
    </row>
    <row r="462" spans="1:15" ht="90">
      <c r="A462" s="121" t="s">
        <v>344</v>
      </c>
      <c r="B462" s="26" t="s">
        <v>245</v>
      </c>
      <c r="C462" s="26" t="s">
        <v>215</v>
      </c>
      <c r="D462" s="26" t="s">
        <v>256</v>
      </c>
      <c r="E462" s="26" t="s">
        <v>148</v>
      </c>
      <c r="F462" s="26" t="s">
        <v>268</v>
      </c>
      <c r="G462" s="26"/>
      <c r="H462" s="26"/>
      <c r="I462" s="27">
        <f>I463</f>
        <v>359.6</v>
      </c>
      <c r="J462" s="141"/>
      <c r="K462" s="141"/>
      <c r="L462" s="141"/>
      <c r="M462" s="141"/>
      <c r="N462" s="160">
        <f t="shared" si="96"/>
        <v>-48.6</v>
      </c>
      <c r="O462" s="160">
        <f t="shared" si="96"/>
        <v>311</v>
      </c>
    </row>
    <row r="463" spans="1:15" ht="35.25" customHeight="1">
      <c r="A463" s="121" t="s">
        <v>343</v>
      </c>
      <c r="B463" s="26" t="s">
        <v>245</v>
      </c>
      <c r="C463" s="26" t="s">
        <v>215</v>
      </c>
      <c r="D463" s="26" t="s">
        <v>256</v>
      </c>
      <c r="E463" s="26" t="s">
        <v>148</v>
      </c>
      <c r="F463" s="26" t="s">
        <v>269</v>
      </c>
      <c r="G463" s="26"/>
      <c r="H463" s="26"/>
      <c r="I463" s="27">
        <f>I464</f>
        <v>359.6</v>
      </c>
      <c r="J463" s="141"/>
      <c r="K463" s="141"/>
      <c r="L463" s="141"/>
      <c r="M463" s="141"/>
      <c r="N463" s="160">
        <f t="shared" si="96"/>
        <v>-48.6</v>
      </c>
      <c r="O463" s="160">
        <f t="shared" si="96"/>
        <v>311</v>
      </c>
    </row>
    <row r="464" spans="1:15" ht="18">
      <c r="A464" s="126" t="s">
        <v>260</v>
      </c>
      <c r="B464" s="28" t="s">
        <v>245</v>
      </c>
      <c r="C464" s="28" t="s">
        <v>215</v>
      </c>
      <c r="D464" s="28" t="s">
        <v>256</v>
      </c>
      <c r="E464" s="28" t="s">
        <v>148</v>
      </c>
      <c r="F464" s="28" t="s">
        <v>269</v>
      </c>
      <c r="G464" s="28" t="s">
        <v>248</v>
      </c>
      <c r="H464" s="28"/>
      <c r="I464" s="29">
        <v>359.6</v>
      </c>
      <c r="J464" s="141"/>
      <c r="K464" s="141"/>
      <c r="L464" s="141"/>
      <c r="M464" s="141"/>
      <c r="N464" s="172">
        <v>-48.6</v>
      </c>
      <c r="O464" s="172">
        <f>I464+N464</f>
        <v>311</v>
      </c>
    </row>
    <row r="465" spans="1:15" ht="66" customHeight="1">
      <c r="A465" s="127" t="s">
        <v>407</v>
      </c>
      <c r="B465" s="26" t="s">
        <v>245</v>
      </c>
      <c r="C465" s="26" t="s">
        <v>215</v>
      </c>
      <c r="D465" s="26" t="s">
        <v>256</v>
      </c>
      <c r="E465" s="26" t="s">
        <v>143</v>
      </c>
      <c r="F465" s="26"/>
      <c r="G465" s="26"/>
      <c r="H465" s="26"/>
      <c r="I465" s="27">
        <f>I466</f>
        <v>1059.5</v>
      </c>
      <c r="J465" s="141"/>
      <c r="K465" s="141"/>
      <c r="L465" s="141"/>
      <c r="M465" s="141"/>
      <c r="N465" s="160">
        <f aca="true" t="shared" si="97" ref="N465:O469">N466</f>
        <v>0</v>
      </c>
      <c r="O465" s="160">
        <f t="shared" si="97"/>
        <v>1059.5</v>
      </c>
    </row>
    <row r="466" spans="1:15" ht="91.5" customHeight="1">
      <c r="A466" s="127" t="s">
        <v>539</v>
      </c>
      <c r="B466" s="26" t="s">
        <v>245</v>
      </c>
      <c r="C466" s="26" t="s">
        <v>215</v>
      </c>
      <c r="D466" s="26" t="s">
        <v>256</v>
      </c>
      <c r="E466" s="26" t="s">
        <v>540</v>
      </c>
      <c r="F466" s="26"/>
      <c r="G466" s="26"/>
      <c r="H466" s="26"/>
      <c r="I466" s="27">
        <f>I467</f>
        <v>1059.5</v>
      </c>
      <c r="J466" s="141"/>
      <c r="K466" s="141"/>
      <c r="L466" s="141"/>
      <c r="M466" s="141"/>
      <c r="N466" s="160">
        <f t="shared" si="97"/>
        <v>0</v>
      </c>
      <c r="O466" s="160">
        <f t="shared" si="97"/>
        <v>1059.5</v>
      </c>
    </row>
    <row r="467" spans="1:15" ht="18">
      <c r="A467" s="127" t="s">
        <v>326</v>
      </c>
      <c r="B467" s="26" t="s">
        <v>245</v>
      </c>
      <c r="C467" s="26" t="s">
        <v>215</v>
      </c>
      <c r="D467" s="26" t="s">
        <v>256</v>
      </c>
      <c r="E467" s="26" t="s">
        <v>538</v>
      </c>
      <c r="F467" s="26"/>
      <c r="G467" s="26"/>
      <c r="H467" s="26"/>
      <c r="I467" s="27">
        <f>I468</f>
        <v>1059.5</v>
      </c>
      <c r="J467" s="141"/>
      <c r="K467" s="141"/>
      <c r="L467" s="141"/>
      <c r="M467" s="141"/>
      <c r="N467" s="160">
        <f t="shared" si="97"/>
        <v>0</v>
      </c>
      <c r="O467" s="160">
        <f t="shared" si="97"/>
        <v>1059.5</v>
      </c>
    </row>
    <row r="468" spans="1:15" ht="45">
      <c r="A468" s="127" t="s">
        <v>359</v>
      </c>
      <c r="B468" s="26" t="s">
        <v>245</v>
      </c>
      <c r="C468" s="26" t="s">
        <v>215</v>
      </c>
      <c r="D468" s="26" t="s">
        <v>256</v>
      </c>
      <c r="E468" s="26" t="s">
        <v>538</v>
      </c>
      <c r="F468" s="26" t="s">
        <v>270</v>
      </c>
      <c r="G468" s="26"/>
      <c r="H468" s="26"/>
      <c r="I468" s="27">
        <f>I469</f>
        <v>1059.5</v>
      </c>
      <c r="J468" s="141"/>
      <c r="K468" s="141"/>
      <c r="L468" s="141"/>
      <c r="M468" s="141"/>
      <c r="N468" s="160">
        <f t="shared" si="97"/>
        <v>0</v>
      </c>
      <c r="O468" s="160">
        <f t="shared" si="97"/>
        <v>1059.5</v>
      </c>
    </row>
    <row r="469" spans="1:15" ht="45">
      <c r="A469" s="127" t="s">
        <v>345</v>
      </c>
      <c r="B469" s="26" t="s">
        <v>245</v>
      </c>
      <c r="C469" s="26" t="s">
        <v>215</v>
      </c>
      <c r="D469" s="26" t="s">
        <v>256</v>
      </c>
      <c r="E469" s="26" t="s">
        <v>538</v>
      </c>
      <c r="F469" s="26" t="s">
        <v>271</v>
      </c>
      <c r="G469" s="26"/>
      <c r="H469" s="26"/>
      <c r="I469" s="27">
        <f>I470</f>
        <v>1059.5</v>
      </c>
      <c r="J469" s="141"/>
      <c r="K469" s="141"/>
      <c r="L469" s="141"/>
      <c r="M469" s="141"/>
      <c r="N469" s="160">
        <f t="shared" si="97"/>
        <v>0</v>
      </c>
      <c r="O469" s="160">
        <f t="shared" si="97"/>
        <v>1059.5</v>
      </c>
    </row>
    <row r="470" spans="1:15" ht="18">
      <c r="A470" s="129" t="s">
        <v>260</v>
      </c>
      <c r="B470" s="28" t="s">
        <v>245</v>
      </c>
      <c r="C470" s="28" t="s">
        <v>215</v>
      </c>
      <c r="D470" s="28" t="s">
        <v>256</v>
      </c>
      <c r="E470" s="28" t="s">
        <v>538</v>
      </c>
      <c r="F470" s="28" t="s">
        <v>271</v>
      </c>
      <c r="G470" s="28" t="s">
        <v>248</v>
      </c>
      <c r="H470" s="28"/>
      <c r="I470" s="29">
        <v>1059.5</v>
      </c>
      <c r="J470" s="141"/>
      <c r="K470" s="141"/>
      <c r="L470" s="141"/>
      <c r="M470" s="141"/>
      <c r="N470" s="172">
        <v>0</v>
      </c>
      <c r="O470" s="172">
        <f>I470+N470</f>
        <v>1059.5</v>
      </c>
    </row>
    <row r="471" spans="1:15" ht="46.5" customHeight="1">
      <c r="A471" s="159" t="s">
        <v>437</v>
      </c>
      <c r="B471" s="26" t="s">
        <v>245</v>
      </c>
      <c r="C471" s="26" t="s">
        <v>215</v>
      </c>
      <c r="D471" s="26" t="s">
        <v>256</v>
      </c>
      <c r="E471" s="26" t="s">
        <v>149</v>
      </c>
      <c r="F471" s="26"/>
      <c r="G471" s="26"/>
      <c r="H471" s="26"/>
      <c r="I471" s="27">
        <f>I472</f>
        <v>5</v>
      </c>
      <c r="J471" s="141"/>
      <c r="K471" s="141"/>
      <c r="L471" s="141"/>
      <c r="M471" s="141"/>
      <c r="N471" s="160">
        <f aca="true" t="shared" si="98" ref="N471:O475">N472</f>
        <v>0</v>
      </c>
      <c r="O471" s="160">
        <f t="shared" si="98"/>
        <v>5</v>
      </c>
    </row>
    <row r="472" spans="1:15" ht="75">
      <c r="A472" s="127" t="s">
        <v>174</v>
      </c>
      <c r="B472" s="26" t="s">
        <v>245</v>
      </c>
      <c r="C472" s="26" t="s">
        <v>215</v>
      </c>
      <c r="D472" s="26" t="s">
        <v>256</v>
      </c>
      <c r="E472" s="119" t="s">
        <v>175</v>
      </c>
      <c r="F472" s="26"/>
      <c r="G472" s="26"/>
      <c r="H472" s="26"/>
      <c r="I472" s="27">
        <f>I473</f>
        <v>5</v>
      </c>
      <c r="J472" s="141"/>
      <c r="K472" s="141"/>
      <c r="L472" s="141"/>
      <c r="M472" s="141"/>
      <c r="N472" s="160">
        <f t="shared" si="98"/>
        <v>0</v>
      </c>
      <c r="O472" s="160">
        <f t="shared" si="98"/>
        <v>5</v>
      </c>
    </row>
    <row r="473" spans="1:15" ht="18">
      <c r="A473" s="127" t="s">
        <v>326</v>
      </c>
      <c r="B473" s="26" t="s">
        <v>245</v>
      </c>
      <c r="C473" s="26" t="s">
        <v>215</v>
      </c>
      <c r="D473" s="26" t="s">
        <v>256</v>
      </c>
      <c r="E473" s="119" t="s">
        <v>176</v>
      </c>
      <c r="F473" s="26"/>
      <c r="G473" s="26"/>
      <c r="H473" s="26"/>
      <c r="I473" s="27">
        <f>I474</f>
        <v>5</v>
      </c>
      <c r="J473" s="141"/>
      <c r="K473" s="141"/>
      <c r="L473" s="141"/>
      <c r="M473" s="141"/>
      <c r="N473" s="160">
        <f t="shared" si="98"/>
        <v>0</v>
      </c>
      <c r="O473" s="160">
        <f t="shared" si="98"/>
        <v>5</v>
      </c>
    </row>
    <row r="474" spans="1:15" ht="45">
      <c r="A474" s="127" t="s">
        <v>359</v>
      </c>
      <c r="B474" s="26" t="s">
        <v>245</v>
      </c>
      <c r="C474" s="26" t="s">
        <v>215</v>
      </c>
      <c r="D474" s="26" t="s">
        <v>256</v>
      </c>
      <c r="E474" s="119" t="s">
        <v>176</v>
      </c>
      <c r="F474" s="26" t="s">
        <v>270</v>
      </c>
      <c r="G474" s="26"/>
      <c r="H474" s="26"/>
      <c r="I474" s="27">
        <f>I475</f>
        <v>5</v>
      </c>
      <c r="J474" s="141"/>
      <c r="K474" s="141"/>
      <c r="L474" s="141"/>
      <c r="M474" s="141"/>
      <c r="N474" s="160">
        <f t="shared" si="98"/>
        <v>0</v>
      </c>
      <c r="O474" s="160">
        <f t="shared" si="98"/>
        <v>5</v>
      </c>
    </row>
    <row r="475" spans="1:15" ht="45">
      <c r="A475" s="127" t="s">
        <v>345</v>
      </c>
      <c r="B475" s="26" t="s">
        <v>245</v>
      </c>
      <c r="C475" s="26" t="s">
        <v>215</v>
      </c>
      <c r="D475" s="26" t="s">
        <v>256</v>
      </c>
      <c r="E475" s="119" t="s">
        <v>176</v>
      </c>
      <c r="F475" s="26" t="s">
        <v>271</v>
      </c>
      <c r="G475" s="26"/>
      <c r="H475" s="26"/>
      <c r="I475" s="27">
        <f>I476</f>
        <v>5</v>
      </c>
      <c r="J475" s="141"/>
      <c r="K475" s="141"/>
      <c r="L475" s="141"/>
      <c r="M475" s="141"/>
      <c r="N475" s="160">
        <f t="shared" si="98"/>
        <v>0</v>
      </c>
      <c r="O475" s="160">
        <f t="shared" si="98"/>
        <v>5</v>
      </c>
    </row>
    <row r="476" spans="1:15" ht="18">
      <c r="A476" s="129" t="s">
        <v>260</v>
      </c>
      <c r="B476" s="28" t="s">
        <v>245</v>
      </c>
      <c r="C476" s="28" t="s">
        <v>215</v>
      </c>
      <c r="D476" s="28" t="s">
        <v>256</v>
      </c>
      <c r="E476" s="56" t="s">
        <v>176</v>
      </c>
      <c r="F476" s="28" t="s">
        <v>271</v>
      </c>
      <c r="G476" s="28" t="s">
        <v>248</v>
      </c>
      <c r="H476" s="28"/>
      <c r="I476" s="29">
        <v>5</v>
      </c>
      <c r="J476" s="141"/>
      <c r="K476" s="141"/>
      <c r="L476" s="141"/>
      <c r="M476" s="141"/>
      <c r="N476" s="172">
        <v>0</v>
      </c>
      <c r="O476" s="172">
        <f>I476+N476</f>
        <v>5</v>
      </c>
    </row>
    <row r="477" spans="1:15" ht="21" customHeight="1">
      <c r="A477" s="121" t="s">
        <v>190</v>
      </c>
      <c r="B477" s="26" t="s">
        <v>245</v>
      </c>
      <c r="C477" s="26" t="s">
        <v>215</v>
      </c>
      <c r="D477" s="26" t="s">
        <v>256</v>
      </c>
      <c r="E477" s="26" t="s">
        <v>400</v>
      </c>
      <c r="F477" s="26"/>
      <c r="G477" s="26"/>
      <c r="H477" s="26"/>
      <c r="I477" s="27">
        <f>I482+I489+I496+I510+I503+I478</f>
        <v>3230.7999999999997</v>
      </c>
      <c r="J477" s="27">
        <f aca="true" t="shared" si="99" ref="J477:O477">J482+J489+J496+J510+J503+J478</f>
        <v>0</v>
      </c>
      <c r="K477" s="27">
        <f t="shared" si="99"/>
        <v>0</v>
      </c>
      <c r="L477" s="27">
        <f t="shared" si="99"/>
        <v>0</v>
      </c>
      <c r="M477" s="27">
        <f t="shared" si="99"/>
        <v>0</v>
      </c>
      <c r="N477" s="160">
        <f t="shared" si="99"/>
        <v>130</v>
      </c>
      <c r="O477" s="160">
        <f t="shared" si="99"/>
        <v>3360.7999999999997</v>
      </c>
    </row>
    <row r="478" spans="1:15" ht="43.5" customHeight="1">
      <c r="A478" s="127" t="s">
        <v>561</v>
      </c>
      <c r="B478" s="26" t="s">
        <v>245</v>
      </c>
      <c r="C478" s="26" t="s">
        <v>215</v>
      </c>
      <c r="D478" s="26" t="s">
        <v>256</v>
      </c>
      <c r="E478" s="26" t="s">
        <v>562</v>
      </c>
      <c r="F478" s="26"/>
      <c r="G478" s="26"/>
      <c r="H478" s="26"/>
      <c r="I478" s="27">
        <f>I479</f>
        <v>728.4</v>
      </c>
      <c r="J478" s="141"/>
      <c r="K478" s="141"/>
      <c r="L478" s="141"/>
      <c r="M478" s="141"/>
      <c r="N478" s="160">
        <f aca="true" t="shared" si="100" ref="N478:O480">N479</f>
        <v>0</v>
      </c>
      <c r="O478" s="160">
        <f t="shared" si="100"/>
        <v>728.4</v>
      </c>
    </row>
    <row r="479" spans="1:15" ht="51" customHeight="1">
      <c r="A479" s="127" t="s">
        <v>359</v>
      </c>
      <c r="B479" s="26" t="s">
        <v>245</v>
      </c>
      <c r="C479" s="26" t="s">
        <v>215</v>
      </c>
      <c r="D479" s="26" t="s">
        <v>256</v>
      </c>
      <c r="E479" s="26" t="s">
        <v>562</v>
      </c>
      <c r="F479" s="26" t="s">
        <v>270</v>
      </c>
      <c r="G479" s="26"/>
      <c r="H479" s="26"/>
      <c r="I479" s="27">
        <f>I480</f>
        <v>728.4</v>
      </c>
      <c r="J479" s="141"/>
      <c r="K479" s="141"/>
      <c r="L479" s="141"/>
      <c r="M479" s="141"/>
      <c r="N479" s="160">
        <f t="shared" si="100"/>
        <v>0</v>
      </c>
      <c r="O479" s="160">
        <f t="shared" si="100"/>
        <v>728.4</v>
      </c>
    </row>
    <row r="480" spans="1:15" ht="49.5" customHeight="1">
      <c r="A480" s="127" t="s">
        <v>345</v>
      </c>
      <c r="B480" s="26" t="s">
        <v>245</v>
      </c>
      <c r="C480" s="26" t="s">
        <v>215</v>
      </c>
      <c r="D480" s="26" t="s">
        <v>256</v>
      </c>
      <c r="E480" s="26" t="s">
        <v>562</v>
      </c>
      <c r="F480" s="26" t="s">
        <v>271</v>
      </c>
      <c r="G480" s="26"/>
      <c r="H480" s="26"/>
      <c r="I480" s="27">
        <f>I481</f>
        <v>728.4</v>
      </c>
      <c r="J480" s="141"/>
      <c r="K480" s="141"/>
      <c r="L480" s="141"/>
      <c r="M480" s="141"/>
      <c r="N480" s="160">
        <f t="shared" si="100"/>
        <v>0</v>
      </c>
      <c r="O480" s="160">
        <f t="shared" si="100"/>
        <v>728.4</v>
      </c>
    </row>
    <row r="481" spans="1:15" ht="21" customHeight="1">
      <c r="A481" s="126" t="s">
        <v>261</v>
      </c>
      <c r="B481" s="28" t="s">
        <v>245</v>
      </c>
      <c r="C481" s="28" t="s">
        <v>215</v>
      </c>
      <c r="D481" s="28" t="s">
        <v>256</v>
      </c>
      <c r="E481" s="28" t="s">
        <v>562</v>
      </c>
      <c r="F481" s="28" t="s">
        <v>271</v>
      </c>
      <c r="G481" s="28" t="s">
        <v>249</v>
      </c>
      <c r="H481" s="28"/>
      <c r="I481" s="29">
        <v>728.4</v>
      </c>
      <c r="J481" s="140"/>
      <c r="K481" s="140"/>
      <c r="L481" s="140"/>
      <c r="M481" s="140"/>
      <c r="N481" s="164">
        <v>0</v>
      </c>
      <c r="O481" s="164">
        <f>I481+N481</f>
        <v>728.4</v>
      </c>
    </row>
    <row r="482" spans="1:15" ht="120">
      <c r="A482" s="121" t="s">
        <v>197</v>
      </c>
      <c r="B482" s="26" t="s">
        <v>245</v>
      </c>
      <c r="C482" s="26" t="s">
        <v>215</v>
      </c>
      <c r="D482" s="26" t="s">
        <v>256</v>
      </c>
      <c r="E482" s="26" t="s">
        <v>82</v>
      </c>
      <c r="F482" s="47"/>
      <c r="G482" s="47"/>
      <c r="H482" s="47"/>
      <c r="I482" s="27">
        <f>I483+I486</f>
        <v>360.7</v>
      </c>
      <c r="J482" s="141"/>
      <c r="K482" s="141"/>
      <c r="L482" s="141"/>
      <c r="M482" s="141"/>
      <c r="N482" s="160">
        <f>N483+N486</f>
        <v>0</v>
      </c>
      <c r="O482" s="160">
        <f>O483+O486</f>
        <v>360.7</v>
      </c>
    </row>
    <row r="483" spans="1:15" ht="90">
      <c r="A483" s="121" t="s">
        <v>344</v>
      </c>
      <c r="B483" s="26" t="s">
        <v>245</v>
      </c>
      <c r="C483" s="26" t="s">
        <v>215</v>
      </c>
      <c r="D483" s="26" t="s">
        <v>256</v>
      </c>
      <c r="E483" s="26" t="s">
        <v>82</v>
      </c>
      <c r="F483" s="26" t="s">
        <v>268</v>
      </c>
      <c r="G483" s="47"/>
      <c r="H483" s="47"/>
      <c r="I483" s="27">
        <f>I484</f>
        <v>293.4</v>
      </c>
      <c r="J483" s="141"/>
      <c r="K483" s="141"/>
      <c r="L483" s="141"/>
      <c r="M483" s="141"/>
      <c r="N483" s="160">
        <f>N484</f>
        <v>0</v>
      </c>
      <c r="O483" s="160">
        <f>O484</f>
        <v>293.4</v>
      </c>
    </row>
    <row r="484" spans="1:15" ht="34.5" customHeight="1">
      <c r="A484" s="121" t="s">
        <v>343</v>
      </c>
      <c r="B484" s="26" t="s">
        <v>245</v>
      </c>
      <c r="C484" s="26" t="s">
        <v>215</v>
      </c>
      <c r="D484" s="26" t="s">
        <v>256</v>
      </c>
      <c r="E484" s="26" t="s">
        <v>82</v>
      </c>
      <c r="F484" s="26" t="s">
        <v>269</v>
      </c>
      <c r="G484" s="26"/>
      <c r="H484" s="26"/>
      <c r="I484" s="27">
        <f>I485</f>
        <v>293.4</v>
      </c>
      <c r="J484" s="141"/>
      <c r="K484" s="141"/>
      <c r="L484" s="141"/>
      <c r="M484" s="141"/>
      <c r="N484" s="160">
        <f>N485</f>
        <v>0</v>
      </c>
      <c r="O484" s="160">
        <f>O485</f>
        <v>293.4</v>
      </c>
    </row>
    <row r="485" spans="1:15" ht="18">
      <c r="A485" s="126" t="s">
        <v>261</v>
      </c>
      <c r="B485" s="28" t="s">
        <v>245</v>
      </c>
      <c r="C485" s="28" t="s">
        <v>215</v>
      </c>
      <c r="D485" s="28" t="s">
        <v>256</v>
      </c>
      <c r="E485" s="28" t="s">
        <v>82</v>
      </c>
      <c r="F485" s="28" t="s">
        <v>269</v>
      </c>
      <c r="G485" s="28" t="s">
        <v>249</v>
      </c>
      <c r="H485" s="28"/>
      <c r="I485" s="29">
        <v>293.4</v>
      </c>
      <c r="J485" s="141"/>
      <c r="K485" s="141"/>
      <c r="L485" s="141"/>
      <c r="M485" s="141"/>
      <c r="N485" s="172">
        <v>0</v>
      </c>
      <c r="O485" s="172">
        <f>I485+N485</f>
        <v>293.4</v>
      </c>
    </row>
    <row r="486" spans="1:15" ht="45">
      <c r="A486" s="127" t="s">
        <v>359</v>
      </c>
      <c r="B486" s="26" t="s">
        <v>245</v>
      </c>
      <c r="C486" s="26" t="s">
        <v>215</v>
      </c>
      <c r="D486" s="26" t="s">
        <v>256</v>
      </c>
      <c r="E486" s="26" t="s">
        <v>82</v>
      </c>
      <c r="F486" s="26" t="s">
        <v>270</v>
      </c>
      <c r="G486" s="26"/>
      <c r="H486" s="26"/>
      <c r="I486" s="27">
        <f>I487</f>
        <v>67.3</v>
      </c>
      <c r="J486" s="141"/>
      <c r="K486" s="141"/>
      <c r="L486" s="141"/>
      <c r="M486" s="141"/>
      <c r="N486" s="160">
        <f>N487</f>
        <v>0</v>
      </c>
      <c r="O486" s="160">
        <f>O487</f>
        <v>67.3</v>
      </c>
    </row>
    <row r="487" spans="1:15" ht="45">
      <c r="A487" s="127" t="s">
        <v>345</v>
      </c>
      <c r="B487" s="26" t="s">
        <v>245</v>
      </c>
      <c r="C487" s="26" t="s">
        <v>215</v>
      </c>
      <c r="D487" s="26" t="s">
        <v>256</v>
      </c>
      <c r="E487" s="26" t="s">
        <v>82</v>
      </c>
      <c r="F487" s="26" t="s">
        <v>271</v>
      </c>
      <c r="G487" s="26"/>
      <c r="H487" s="26"/>
      <c r="I487" s="27">
        <f>I488</f>
        <v>67.3</v>
      </c>
      <c r="J487" s="141"/>
      <c r="K487" s="141"/>
      <c r="L487" s="141"/>
      <c r="M487" s="141"/>
      <c r="N487" s="160">
        <f>N488</f>
        <v>0</v>
      </c>
      <c r="O487" s="160">
        <f>O488</f>
        <v>67.3</v>
      </c>
    </row>
    <row r="488" spans="1:15" ht="18">
      <c r="A488" s="126" t="s">
        <v>261</v>
      </c>
      <c r="B488" s="28" t="s">
        <v>245</v>
      </c>
      <c r="C488" s="28" t="s">
        <v>215</v>
      </c>
      <c r="D488" s="28" t="s">
        <v>256</v>
      </c>
      <c r="E488" s="28" t="s">
        <v>82</v>
      </c>
      <c r="F488" s="28" t="s">
        <v>271</v>
      </c>
      <c r="G488" s="28" t="s">
        <v>249</v>
      </c>
      <c r="H488" s="28"/>
      <c r="I488" s="29">
        <v>67.3</v>
      </c>
      <c r="J488" s="141"/>
      <c r="K488" s="141"/>
      <c r="L488" s="141"/>
      <c r="M488" s="141"/>
      <c r="N488" s="172">
        <v>0</v>
      </c>
      <c r="O488" s="172">
        <f>I488+N488</f>
        <v>67.3</v>
      </c>
    </row>
    <row r="489" spans="1:15" ht="93" customHeight="1">
      <c r="A489" s="121" t="s">
        <v>402</v>
      </c>
      <c r="B489" s="26" t="s">
        <v>245</v>
      </c>
      <c r="C489" s="26" t="s">
        <v>215</v>
      </c>
      <c r="D489" s="26" t="s">
        <v>256</v>
      </c>
      <c r="E489" s="26" t="s">
        <v>83</v>
      </c>
      <c r="F489" s="26"/>
      <c r="G489" s="26"/>
      <c r="H489" s="26"/>
      <c r="I489" s="27">
        <f>I490+I493</f>
        <v>866.1</v>
      </c>
      <c r="J489" s="141"/>
      <c r="K489" s="141"/>
      <c r="L489" s="141"/>
      <c r="M489" s="141"/>
      <c r="N489" s="160">
        <f>N490+N493</f>
        <v>0</v>
      </c>
      <c r="O489" s="160">
        <f>O490+O493</f>
        <v>866.1</v>
      </c>
    </row>
    <row r="490" spans="1:15" ht="90">
      <c r="A490" s="121" t="s">
        <v>344</v>
      </c>
      <c r="B490" s="26" t="s">
        <v>245</v>
      </c>
      <c r="C490" s="26" t="s">
        <v>215</v>
      </c>
      <c r="D490" s="26" t="s">
        <v>256</v>
      </c>
      <c r="E490" s="26" t="s">
        <v>83</v>
      </c>
      <c r="F490" s="26" t="s">
        <v>268</v>
      </c>
      <c r="G490" s="26"/>
      <c r="H490" s="26"/>
      <c r="I490" s="27">
        <f>I491</f>
        <v>810.5</v>
      </c>
      <c r="J490" s="141"/>
      <c r="K490" s="141"/>
      <c r="L490" s="141"/>
      <c r="M490" s="141"/>
      <c r="N490" s="160">
        <f>N491</f>
        <v>0</v>
      </c>
      <c r="O490" s="160">
        <f>O491</f>
        <v>810.5</v>
      </c>
    </row>
    <row r="491" spans="1:15" ht="34.5" customHeight="1">
      <c r="A491" s="121" t="s">
        <v>343</v>
      </c>
      <c r="B491" s="26" t="s">
        <v>245</v>
      </c>
      <c r="C491" s="26" t="s">
        <v>215</v>
      </c>
      <c r="D491" s="26" t="s">
        <v>256</v>
      </c>
      <c r="E491" s="26" t="s">
        <v>83</v>
      </c>
      <c r="F491" s="26" t="s">
        <v>269</v>
      </c>
      <c r="G491" s="26"/>
      <c r="H491" s="26"/>
      <c r="I491" s="27">
        <f>I492</f>
        <v>810.5</v>
      </c>
      <c r="J491" s="141"/>
      <c r="K491" s="141"/>
      <c r="L491" s="141"/>
      <c r="M491" s="141"/>
      <c r="N491" s="160">
        <f>N492</f>
        <v>0</v>
      </c>
      <c r="O491" s="160">
        <f>O492</f>
        <v>810.5</v>
      </c>
    </row>
    <row r="492" spans="1:15" ht="18">
      <c r="A492" s="126" t="s">
        <v>261</v>
      </c>
      <c r="B492" s="28" t="s">
        <v>245</v>
      </c>
      <c r="C492" s="28" t="s">
        <v>215</v>
      </c>
      <c r="D492" s="28" t="s">
        <v>256</v>
      </c>
      <c r="E492" s="28" t="s">
        <v>83</v>
      </c>
      <c r="F492" s="28" t="s">
        <v>269</v>
      </c>
      <c r="G492" s="28" t="s">
        <v>249</v>
      </c>
      <c r="H492" s="28"/>
      <c r="I492" s="29">
        <v>810.5</v>
      </c>
      <c r="J492" s="141"/>
      <c r="K492" s="141"/>
      <c r="L492" s="141"/>
      <c r="M492" s="141"/>
      <c r="N492" s="172">
        <v>0</v>
      </c>
      <c r="O492" s="172">
        <f>I492+N492</f>
        <v>810.5</v>
      </c>
    </row>
    <row r="493" spans="1:15" ht="45">
      <c r="A493" s="127" t="s">
        <v>359</v>
      </c>
      <c r="B493" s="26" t="s">
        <v>245</v>
      </c>
      <c r="C493" s="26" t="s">
        <v>215</v>
      </c>
      <c r="D493" s="26" t="s">
        <v>256</v>
      </c>
      <c r="E493" s="26" t="s">
        <v>83</v>
      </c>
      <c r="F493" s="26" t="s">
        <v>270</v>
      </c>
      <c r="G493" s="26"/>
      <c r="H493" s="26"/>
      <c r="I493" s="27">
        <f>I494</f>
        <v>55.6</v>
      </c>
      <c r="J493" s="141"/>
      <c r="K493" s="141"/>
      <c r="L493" s="141"/>
      <c r="M493" s="141"/>
      <c r="N493" s="160">
        <f>N494</f>
        <v>0</v>
      </c>
      <c r="O493" s="160">
        <f>O494</f>
        <v>55.6</v>
      </c>
    </row>
    <row r="494" spans="1:15" ht="45">
      <c r="A494" s="127" t="s">
        <v>345</v>
      </c>
      <c r="B494" s="26" t="s">
        <v>245</v>
      </c>
      <c r="C494" s="26" t="s">
        <v>215</v>
      </c>
      <c r="D494" s="26" t="s">
        <v>256</v>
      </c>
      <c r="E494" s="26" t="s">
        <v>83</v>
      </c>
      <c r="F494" s="26" t="s">
        <v>271</v>
      </c>
      <c r="G494" s="26"/>
      <c r="H494" s="26"/>
      <c r="I494" s="27">
        <f>I495</f>
        <v>55.6</v>
      </c>
      <c r="J494" s="141"/>
      <c r="K494" s="141"/>
      <c r="L494" s="141"/>
      <c r="M494" s="141"/>
      <c r="N494" s="160">
        <f>N495</f>
        <v>0</v>
      </c>
      <c r="O494" s="160">
        <f>O495</f>
        <v>55.6</v>
      </c>
    </row>
    <row r="495" spans="1:15" ht="18">
      <c r="A495" s="126" t="s">
        <v>261</v>
      </c>
      <c r="B495" s="28" t="s">
        <v>245</v>
      </c>
      <c r="C495" s="28" t="s">
        <v>215</v>
      </c>
      <c r="D495" s="28" t="s">
        <v>256</v>
      </c>
      <c r="E495" s="28" t="s">
        <v>83</v>
      </c>
      <c r="F495" s="28" t="s">
        <v>271</v>
      </c>
      <c r="G495" s="28" t="s">
        <v>249</v>
      </c>
      <c r="H495" s="28"/>
      <c r="I495" s="29">
        <v>55.6</v>
      </c>
      <c r="J495" s="141"/>
      <c r="K495" s="141"/>
      <c r="L495" s="141"/>
      <c r="M495" s="141"/>
      <c r="N495" s="172">
        <v>0</v>
      </c>
      <c r="O495" s="172">
        <f>I495+N495</f>
        <v>55.6</v>
      </c>
    </row>
    <row r="496" spans="1:15" ht="50.25" customHeight="1">
      <c r="A496" s="121" t="s">
        <v>196</v>
      </c>
      <c r="B496" s="26" t="s">
        <v>245</v>
      </c>
      <c r="C496" s="26" t="s">
        <v>215</v>
      </c>
      <c r="D496" s="26" t="s">
        <v>256</v>
      </c>
      <c r="E496" s="26" t="s">
        <v>84</v>
      </c>
      <c r="F496" s="26"/>
      <c r="G496" s="26"/>
      <c r="H496" s="26"/>
      <c r="I496" s="27">
        <f>I497+I500</f>
        <v>357.4</v>
      </c>
      <c r="J496" s="141"/>
      <c r="K496" s="141"/>
      <c r="L496" s="141"/>
      <c r="M496" s="141"/>
      <c r="N496" s="160">
        <f>N497+N500</f>
        <v>0</v>
      </c>
      <c r="O496" s="160">
        <f>O497+O500</f>
        <v>357.4</v>
      </c>
    </row>
    <row r="497" spans="1:15" ht="90">
      <c r="A497" s="121" t="s">
        <v>344</v>
      </c>
      <c r="B497" s="26" t="s">
        <v>245</v>
      </c>
      <c r="C497" s="26" t="s">
        <v>215</v>
      </c>
      <c r="D497" s="26" t="s">
        <v>256</v>
      </c>
      <c r="E497" s="26" t="s">
        <v>84</v>
      </c>
      <c r="F497" s="26" t="s">
        <v>268</v>
      </c>
      <c r="G497" s="26"/>
      <c r="H497" s="26"/>
      <c r="I497" s="27">
        <f>I498</f>
        <v>309.4</v>
      </c>
      <c r="J497" s="141"/>
      <c r="K497" s="141"/>
      <c r="L497" s="141"/>
      <c r="M497" s="141"/>
      <c r="N497" s="160">
        <f>N498</f>
        <v>0</v>
      </c>
      <c r="O497" s="160">
        <f>O498</f>
        <v>309.4</v>
      </c>
    </row>
    <row r="498" spans="1:15" ht="35.25" customHeight="1">
      <c r="A498" s="121" t="s">
        <v>343</v>
      </c>
      <c r="B498" s="26" t="s">
        <v>245</v>
      </c>
      <c r="C498" s="26" t="s">
        <v>215</v>
      </c>
      <c r="D498" s="26" t="s">
        <v>256</v>
      </c>
      <c r="E498" s="26" t="s">
        <v>84</v>
      </c>
      <c r="F498" s="26" t="s">
        <v>269</v>
      </c>
      <c r="G498" s="26"/>
      <c r="H498" s="26"/>
      <c r="I498" s="27">
        <f>I499</f>
        <v>309.4</v>
      </c>
      <c r="J498" s="141"/>
      <c r="K498" s="141"/>
      <c r="L498" s="141"/>
      <c r="M498" s="141"/>
      <c r="N498" s="160">
        <f>N499</f>
        <v>0</v>
      </c>
      <c r="O498" s="160">
        <f>O499</f>
        <v>309.4</v>
      </c>
    </row>
    <row r="499" spans="1:15" ht="18">
      <c r="A499" s="126" t="s">
        <v>261</v>
      </c>
      <c r="B499" s="28" t="s">
        <v>245</v>
      </c>
      <c r="C499" s="28" t="s">
        <v>215</v>
      </c>
      <c r="D499" s="28" t="s">
        <v>256</v>
      </c>
      <c r="E499" s="28" t="s">
        <v>84</v>
      </c>
      <c r="F499" s="28" t="s">
        <v>269</v>
      </c>
      <c r="G499" s="28" t="s">
        <v>249</v>
      </c>
      <c r="H499" s="28"/>
      <c r="I499" s="29">
        <v>309.4</v>
      </c>
      <c r="J499" s="141"/>
      <c r="K499" s="141"/>
      <c r="L499" s="141"/>
      <c r="M499" s="141"/>
      <c r="N499" s="172">
        <v>0</v>
      </c>
      <c r="O499" s="172">
        <f>I499+N499</f>
        <v>309.4</v>
      </c>
    </row>
    <row r="500" spans="1:15" ht="45">
      <c r="A500" s="127" t="s">
        <v>359</v>
      </c>
      <c r="B500" s="26" t="s">
        <v>245</v>
      </c>
      <c r="C500" s="26" t="s">
        <v>215</v>
      </c>
      <c r="D500" s="26" t="s">
        <v>256</v>
      </c>
      <c r="E500" s="26" t="s">
        <v>84</v>
      </c>
      <c r="F500" s="26" t="s">
        <v>270</v>
      </c>
      <c r="G500" s="26"/>
      <c r="H500" s="28"/>
      <c r="I500" s="27">
        <f>I501</f>
        <v>48</v>
      </c>
      <c r="J500" s="141"/>
      <c r="K500" s="141"/>
      <c r="L500" s="141"/>
      <c r="M500" s="141"/>
      <c r="N500" s="160">
        <f>N501</f>
        <v>0</v>
      </c>
      <c r="O500" s="160">
        <f>O501</f>
        <v>48</v>
      </c>
    </row>
    <row r="501" spans="1:15" ht="45">
      <c r="A501" s="127" t="s">
        <v>345</v>
      </c>
      <c r="B501" s="26" t="s">
        <v>245</v>
      </c>
      <c r="C501" s="26" t="s">
        <v>215</v>
      </c>
      <c r="D501" s="26" t="s">
        <v>256</v>
      </c>
      <c r="E501" s="26" t="s">
        <v>84</v>
      </c>
      <c r="F501" s="26" t="s">
        <v>271</v>
      </c>
      <c r="G501" s="26"/>
      <c r="H501" s="28"/>
      <c r="I501" s="27">
        <f>I502</f>
        <v>48</v>
      </c>
      <c r="J501" s="141"/>
      <c r="K501" s="141"/>
      <c r="L501" s="141"/>
      <c r="M501" s="141"/>
      <c r="N501" s="160">
        <f>N502</f>
        <v>0</v>
      </c>
      <c r="O501" s="160">
        <f>O502</f>
        <v>48</v>
      </c>
    </row>
    <row r="502" spans="1:15" ht="18">
      <c r="A502" s="126" t="s">
        <v>261</v>
      </c>
      <c r="B502" s="28" t="s">
        <v>245</v>
      </c>
      <c r="C502" s="28" t="s">
        <v>215</v>
      </c>
      <c r="D502" s="28" t="s">
        <v>256</v>
      </c>
      <c r="E502" s="28" t="s">
        <v>84</v>
      </c>
      <c r="F502" s="28" t="s">
        <v>271</v>
      </c>
      <c r="G502" s="28" t="s">
        <v>249</v>
      </c>
      <c r="H502" s="28"/>
      <c r="I502" s="29">
        <v>48</v>
      </c>
      <c r="J502" s="141"/>
      <c r="K502" s="141"/>
      <c r="L502" s="141"/>
      <c r="M502" s="141"/>
      <c r="N502" s="172">
        <v>0</v>
      </c>
      <c r="O502" s="172">
        <f>I502+N502</f>
        <v>48</v>
      </c>
    </row>
    <row r="503" spans="1:15" ht="75">
      <c r="A503" s="127" t="s">
        <v>303</v>
      </c>
      <c r="B503" s="26" t="s">
        <v>245</v>
      </c>
      <c r="C503" s="26" t="s">
        <v>215</v>
      </c>
      <c r="D503" s="26" t="s">
        <v>256</v>
      </c>
      <c r="E503" s="26" t="s">
        <v>141</v>
      </c>
      <c r="F503" s="26"/>
      <c r="G503" s="26"/>
      <c r="H503" s="28"/>
      <c r="I503" s="27">
        <f>I504+I507</f>
        <v>75</v>
      </c>
      <c r="J503" s="27">
        <f aca="true" t="shared" si="101" ref="J503:O503">J504+J507</f>
        <v>0</v>
      </c>
      <c r="K503" s="27">
        <f t="shared" si="101"/>
        <v>0</v>
      </c>
      <c r="L503" s="27">
        <f t="shared" si="101"/>
        <v>0</v>
      </c>
      <c r="M503" s="27">
        <f t="shared" si="101"/>
        <v>0</v>
      </c>
      <c r="N503" s="160">
        <f t="shared" si="101"/>
        <v>0</v>
      </c>
      <c r="O503" s="160">
        <f t="shared" si="101"/>
        <v>75</v>
      </c>
    </row>
    <row r="504" spans="1:15" ht="45">
      <c r="A504" s="127" t="s">
        <v>359</v>
      </c>
      <c r="B504" s="26" t="s">
        <v>245</v>
      </c>
      <c r="C504" s="26" t="s">
        <v>215</v>
      </c>
      <c r="D504" s="26" t="s">
        <v>256</v>
      </c>
      <c r="E504" s="26" t="s">
        <v>141</v>
      </c>
      <c r="F504" s="26" t="s">
        <v>270</v>
      </c>
      <c r="G504" s="26"/>
      <c r="H504" s="28"/>
      <c r="I504" s="27">
        <f>I505</f>
        <v>25</v>
      </c>
      <c r="J504" s="141"/>
      <c r="K504" s="141"/>
      <c r="L504" s="141"/>
      <c r="M504" s="141"/>
      <c r="N504" s="160">
        <f>N505</f>
        <v>0</v>
      </c>
      <c r="O504" s="160">
        <f>O505</f>
        <v>25</v>
      </c>
    </row>
    <row r="505" spans="1:15" ht="45">
      <c r="A505" s="127" t="s">
        <v>345</v>
      </c>
      <c r="B505" s="26" t="s">
        <v>245</v>
      </c>
      <c r="C505" s="26" t="s">
        <v>215</v>
      </c>
      <c r="D505" s="26" t="s">
        <v>256</v>
      </c>
      <c r="E505" s="26" t="s">
        <v>141</v>
      </c>
      <c r="F505" s="26" t="s">
        <v>271</v>
      </c>
      <c r="G505" s="26"/>
      <c r="H505" s="28"/>
      <c r="I505" s="27">
        <f>I506</f>
        <v>25</v>
      </c>
      <c r="J505" s="141"/>
      <c r="K505" s="141"/>
      <c r="L505" s="141"/>
      <c r="M505" s="141"/>
      <c r="N505" s="160">
        <f>N506</f>
        <v>0</v>
      </c>
      <c r="O505" s="160">
        <f>O506</f>
        <v>25</v>
      </c>
    </row>
    <row r="506" spans="1:15" ht="18">
      <c r="A506" s="129" t="s">
        <v>260</v>
      </c>
      <c r="B506" s="28" t="s">
        <v>245</v>
      </c>
      <c r="C506" s="28" t="s">
        <v>215</v>
      </c>
      <c r="D506" s="28" t="s">
        <v>256</v>
      </c>
      <c r="E506" s="28" t="s">
        <v>141</v>
      </c>
      <c r="F506" s="28" t="s">
        <v>271</v>
      </c>
      <c r="G506" s="28" t="s">
        <v>248</v>
      </c>
      <c r="H506" s="28"/>
      <c r="I506" s="29">
        <v>25</v>
      </c>
      <c r="J506" s="141"/>
      <c r="K506" s="141"/>
      <c r="L506" s="141"/>
      <c r="M506" s="141"/>
      <c r="N506" s="172">
        <v>0</v>
      </c>
      <c r="O506" s="172">
        <f>I506+N506</f>
        <v>25</v>
      </c>
    </row>
    <row r="507" spans="1:15" ht="18">
      <c r="A507" s="121" t="s">
        <v>279</v>
      </c>
      <c r="B507" s="26" t="s">
        <v>245</v>
      </c>
      <c r="C507" s="26" t="s">
        <v>215</v>
      </c>
      <c r="D507" s="26" t="s">
        <v>256</v>
      </c>
      <c r="E507" s="26" t="s">
        <v>141</v>
      </c>
      <c r="F507" s="26" t="s">
        <v>278</v>
      </c>
      <c r="G507" s="26"/>
      <c r="H507" s="26"/>
      <c r="I507" s="27">
        <f>I508</f>
        <v>50</v>
      </c>
      <c r="J507" s="141"/>
      <c r="K507" s="141"/>
      <c r="L507" s="141"/>
      <c r="M507" s="141"/>
      <c r="N507" s="160">
        <f>N508</f>
        <v>0</v>
      </c>
      <c r="O507" s="160">
        <f>O508</f>
        <v>50</v>
      </c>
    </row>
    <row r="508" spans="1:15" ht="18">
      <c r="A508" s="121" t="s">
        <v>555</v>
      </c>
      <c r="B508" s="26" t="s">
        <v>245</v>
      </c>
      <c r="C508" s="26" t="s">
        <v>215</v>
      </c>
      <c r="D508" s="26" t="s">
        <v>256</v>
      </c>
      <c r="E508" s="26" t="s">
        <v>141</v>
      </c>
      <c r="F508" s="26" t="s">
        <v>554</v>
      </c>
      <c r="G508" s="26"/>
      <c r="H508" s="26"/>
      <c r="I508" s="27">
        <f>I509</f>
        <v>50</v>
      </c>
      <c r="J508" s="141"/>
      <c r="K508" s="141"/>
      <c r="L508" s="141"/>
      <c r="M508" s="141"/>
      <c r="N508" s="160">
        <f>N509</f>
        <v>0</v>
      </c>
      <c r="O508" s="160">
        <f>O509</f>
        <v>50</v>
      </c>
    </row>
    <row r="509" spans="1:15" ht="18">
      <c r="A509" s="129" t="s">
        <v>260</v>
      </c>
      <c r="B509" s="28" t="s">
        <v>245</v>
      </c>
      <c r="C509" s="28" t="s">
        <v>215</v>
      </c>
      <c r="D509" s="28" t="s">
        <v>256</v>
      </c>
      <c r="E509" s="28" t="s">
        <v>141</v>
      </c>
      <c r="F509" s="28" t="s">
        <v>554</v>
      </c>
      <c r="G509" s="28" t="s">
        <v>248</v>
      </c>
      <c r="H509" s="28"/>
      <c r="I509" s="29">
        <v>50</v>
      </c>
      <c r="J509" s="141"/>
      <c r="K509" s="141"/>
      <c r="L509" s="141"/>
      <c r="M509" s="141"/>
      <c r="N509" s="172">
        <v>0</v>
      </c>
      <c r="O509" s="172">
        <f>I509+N509</f>
        <v>50</v>
      </c>
    </row>
    <row r="510" spans="1:15" ht="45">
      <c r="A510" s="127" t="s">
        <v>302</v>
      </c>
      <c r="B510" s="26" t="s">
        <v>245</v>
      </c>
      <c r="C510" s="26" t="s">
        <v>215</v>
      </c>
      <c r="D510" s="26" t="s">
        <v>256</v>
      </c>
      <c r="E510" s="26" t="s">
        <v>13</v>
      </c>
      <c r="F510" s="26"/>
      <c r="G510" s="26"/>
      <c r="H510" s="28"/>
      <c r="I510" s="27">
        <f>I511+I517+I514</f>
        <v>843.2</v>
      </c>
      <c r="J510" s="141"/>
      <c r="K510" s="141"/>
      <c r="L510" s="141"/>
      <c r="M510" s="141"/>
      <c r="N510" s="160">
        <f>N511+N517+N514</f>
        <v>130</v>
      </c>
      <c r="O510" s="160">
        <f>O511+O517+O514</f>
        <v>973.2</v>
      </c>
    </row>
    <row r="511" spans="1:15" ht="45">
      <c r="A511" s="127" t="s">
        <v>359</v>
      </c>
      <c r="B511" s="26" t="s">
        <v>245</v>
      </c>
      <c r="C511" s="26" t="s">
        <v>215</v>
      </c>
      <c r="D511" s="26" t="s">
        <v>256</v>
      </c>
      <c r="E511" s="26" t="s">
        <v>13</v>
      </c>
      <c r="F511" s="26" t="s">
        <v>270</v>
      </c>
      <c r="G511" s="26"/>
      <c r="H511" s="28"/>
      <c r="I511" s="27">
        <f>I512</f>
        <v>722.2</v>
      </c>
      <c r="J511" s="141"/>
      <c r="K511" s="141"/>
      <c r="L511" s="141"/>
      <c r="M511" s="141"/>
      <c r="N511" s="160">
        <f>N512</f>
        <v>30</v>
      </c>
      <c r="O511" s="160">
        <f>O512</f>
        <v>752.2</v>
      </c>
    </row>
    <row r="512" spans="1:15" ht="45">
      <c r="A512" s="127" t="s">
        <v>345</v>
      </c>
      <c r="B512" s="26" t="s">
        <v>245</v>
      </c>
      <c r="C512" s="26" t="s">
        <v>215</v>
      </c>
      <c r="D512" s="26" t="s">
        <v>256</v>
      </c>
      <c r="E512" s="26" t="s">
        <v>13</v>
      </c>
      <c r="F512" s="26" t="s">
        <v>271</v>
      </c>
      <c r="G512" s="26"/>
      <c r="H512" s="28"/>
      <c r="I512" s="27">
        <f>I513</f>
        <v>722.2</v>
      </c>
      <c r="J512" s="141"/>
      <c r="K512" s="141"/>
      <c r="L512" s="141"/>
      <c r="M512" s="141"/>
      <c r="N512" s="160">
        <f>N513</f>
        <v>30</v>
      </c>
      <c r="O512" s="160">
        <f>O513</f>
        <v>752.2</v>
      </c>
    </row>
    <row r="513" spans="1:15" ht="18">
      <c r="A513" s="129" t="s">
        <v>260</v>
      </c>
      <c r="B513" s="28" t="s">
        <v>245</v>
      </c>
      <c r="C513" s="28" t="s">
        <v>215</v>
      </c>
      <c r="D513" s="28" t="s">
        <v>256</v>
      </c>
      <c r="E513" s="28" t="s">
        <v>13</v>
      </c>
      <c r="F513" s="28" t="s">
        <v>271</v>
      </c>
      <c r="G513" s="28" t="s">
        <v>248</v>
      </c>
      <c r="H513" s="28"/>
      <c r="I513" s="29">
        <v>722.2</v>
      </c>
      <c r="J513" s="141"/>
      <c r="K513" s="141"/>
      <c r="L513" s="141"/>
      <c r="M513" s="141"/>
      <c r="N513" s="172">
        <v>30</v>
      </c>
      <c r="O513" s="172">
        <f>I513+N513</f>
        <v>752.2</v>
      </c>
    </row>
    <row r="514" spans="1:15" ht="30">
      <c r="A514" s="121" t="s">
        <v>283</v>
      </c>
      <c r="B514" s="26" t="s">
        <v>245</v>
      </c>
      <c r="C514" s="26" t="s">
        <v>215</v>
      </c>
      <c r="D514" s="26" t="s">
        <v>256</v>
      </c>
      <c r="E514" s="26" t="s">
        <v>13</v>
      </c>
      <c r="F514" s="26" t="s">
        <v>282</v>
      </c>
      <c r="G514" s="28"/>
      <c r="H514" s="28"/>
      <c r="I514" s="27">
        <f>I515</f>
        <v>76</v>
      </c>
      <c r="J514" s="141"/>
      <c r="K514" s="141"/>
      <c r="L514" s="141"/>
      <c r="M514" s="141"/>
      <c r="N514" s="160">
        <f>N515</f>
        <v>100</v>
      </c>
      <c r="O514" s="160">
        <f>O515</f>
        <v>176</v>
      </c>
    </row>
    <row r="515" spans="1:15" ht="18">
      <c r="A515" s="121" t="s">
        <v>184</v>
      </c>
      <c r="B515" s="26" t="s">
        <v>245</v>
      </c>
      <c r="C515" s="26" t="s">
        <v>215</v>
      </c>
      <c r="D515" s="26" t="s">
        <v>256</v>
      </c>
      <c r="E515" s="26" t="s">
        <v>13</v>
      </c>
      <c r="F515" s="26" t="s">
        <v>183</v>
      </c>
      <c r="G515" s="26"/>
      <c r="H515" s="28"/>
      <c r="I515" s="27">
        <f>I516</f>
        <v>76</v>
      </c>
      <c r="J515" s="141"/>
      <c r="K515" s="141"/>
      <c r="L515" s="141"/>
      <c r="M515" s="141"/>
      <c r="N515" s="160">
        <f>N516</f>
        <v>100</v>
      </c>
      <c r="O515" s="160">
        <f>O516</f>
        <v>176</v>
      </c>
    </row>
    <row r="516" spans="1:15" ht="18">
      <c r="A516" s="129" t="s">
        <v>260</v>
      </c>
      <c r="B516" s="26" t="s">
        <v>245</v>
      </c>
      <c r="C516" s="26" t="s">
        <v>215</v>
      </c>
      <c r="D516" s="26" t="s">
        <v>256</v>
      </c>
      <c r="E516" s="28" t="s">
        <v>13</v>
      </c>
      <c r="F516" s="28" t="s">
        <v>183</v>
      </c>
      <c r="G516" s="28" t="s">
        <v>248</v>
      </c>
      <c r="H516" s="28"/>
      <c r="I516" s="29">
        <v>76</v>
      </c>
      <c r="J516" s="141"/>
      <c r="K516" s="141"/>
      <c r="L516" s="141"/>
      <c r="M516" s="141"/>
      <c r="N516" s="172">
        <v>100</v>
      </c>
      <c r="O516" s="172">
        <f>I516+N516</f>
        <v>176</v>
      </c>
    </row>
    <row r="517" spans="1:15" ht="18">
      <c r="A517" s="127" t="s">
        <v>279</v>
      </c>
      <c r="B517" s="26" t="s">
        <v>245</v>
      </c>
      <c r="C517" s="26" t="s">
        <v>215</v>
      </c>
      <c r="D517" s="26" t="s">
        <v>256</v>
      </c>
      <c r="E517" s="26" t="s">
        <v>13</v>
      </c>
      <c r="F517" s="26" t="s">
        <v>278</v>
      </c>
      <c r="G517" s="26"/>
      <c r="H517" s="28"/>
      <c r="I517" s="27">
        <f>I518</f>
        <v>45</v>
      </c>
      <c r="J517" s="141"/>
      <c r="K517" s="141"/>
      <c r="L517" s="141"/>
      <c r="M517" s="141"/>
      <c r="N517" s="160">
        <f>N518</f>
        <v>0</v>
      </c>
      <c r="O517" s="160">
        <f>O518</f>
        <v>45</v>
      </c>
    </row>
    <row r="518" spans="1:15" ht="18">
      <c r="A518" s="127" t="s">
        <v>281</v>
      </c>
      <c r="B518" s="26" t="s">
        <v>245</v>
      </c>
      <c r="C518" s="26" t="s">
        <v>215</v>
      </c>
      <c r="D518" s="26" t="s">
        <v>256</v>
      </c>
      <c r="E518" s="26" t="s">
        <v>13</v>
      </c>
      <c r="F518" s="26" t="s">
        <v>280</v>
      </c>
      <c r="G518" s="26"/>
      <c r="H518" s="28"/>
      <c r="I518" s="27">
        <f>I519</f>
        <v>45</v>
      </c>
      <c r="J518" s="141"/>
      <c r="K518" s="141"/>
      <c r="L518" s="141"/>
      <c r="M518" s="141"/>
      <c r="N518" s="160">
        <f>N519</f>
        <v>0</v>
      </c>
      <c r="O518" s="160">
        <f>O519</f>
        <v>45</v>
      </c>
    </row>
    <row r="519" spans="1:15" ht="18">
      <c r="A519" s="129" t="s">
        <v>260</v>
      </c>
      <c r="B519" s="28" t="s">
        <v>245</v>
      </c>
      <c r="C519" s="28" t="s">
        <v>215</v>
      </c>
      <c r="D519" s="28" t="s">
        <v>256</v>
      </c>
      <c r="E519" s="28" t="s">
        <v>13</v>
      </c>
      <c r="F519" s="28" t="s">
        <v>280</v>
      </c>
      <c r="G519" s="28" t="s">
        <v>248</v>
      </c>
      <c r="H519" s="47"/>
      <c r="I519" s="29">
        <v>45</v>
      </c>
      <c r="J519" s="141"/>
      <c r="K519" s="141"/>
      <c r="L519" s="141"/>
      <c r="M519" s="141"/>
      <c r="N519" s="172">
        <v>0</v>
      </c>
      <c r="O519" s="172">
        <f>I519+N519</f>
        <v>45</v>
      </c>
    </row>
    <row r="520" spans="1:15" ht="18">
      <c r="A520" s="60" t="s">
        <v>203</v>
      </c>
      <c r="B520" s="47" t="s">
        <v>245</v>
      </c>
      <c r="C520" s="47" t="s">
        <v>218</v>
      </c>
      <c r="D520" s="28"/>
      <c r="E520" s="47"/>
      <c r="F520" s="47"/>
      <c r="G520" s="47"/>
      <c r="H520" s="47"/>
      <c r="I520" s="101">
        <f>I521</f>
        <v>50</v>
      </c>
      <c r="J520" s="141"/>
      <c r="K520" s="141"/>
      <c r="L520" s="141"/>
      <c r="M520" s="141"/>
      <c r="N520" s="171">
        <f>N521</f>
        <v>-10</v>
      </c>
      <c r="O520" s="171">
        <f>O521</f>
        <v>40</v>
      </c>
    </row>
    <row r="521" spans="1:15" ht="28.5">
      <c r="A521" s="60" t="s">
        <v>233</v>
      </c>
      <c r="B521" s="47" t="s">
        <v>245</v>
      </c>
      <c r="C521" s="47" t="s">
        <v>218</v>
      </c>
      <c r="D521" s="47" t="s">
        <v>230</v>
      </c>
      <c r="E521" s="47"/>
      <c r="F521" s="47"/>
      <c r="G521" s="47"/>
      <c r="H521" s="47"/>
      <c r="I521" s="101">
        <f aca="true" t="shared" si="102" ref="I521:I531">I522</f>
        <v>50</v>
      </c>
      <c r="J521" s="141"/>
      <c r="K521" s="141"/>
      <c r="L521" s="141"/>
      <c r="M521" s="141"/>
      <c r="N521" s="171">
        <f aca="true" t="shared" si="103" ref="N521:O526">N522</f>
        <v>-10</v>
      </c>
      <c r="O521" s="171">
        <f t="shared" si="103"/>
        <v>40</v>
      </c>
    </row>
    <row r="522" spans="1:15" ht="60">
      <c r="A522" s="121" t="s">
        <v>363</v>
      </c>
      <c r="B522" s="26" t="s">
        <v>245</v>
      </c>
      <c r="C522" s="26" t="s">
        <v>218</v>
      </c>
      <c r="D522" s="26" t="s">
        <v>230</v>
      </c>
      <c r="E522" s="26" t="s">
        <v>76</v>
      </c>
      <c r="F522" s="26"/>
      <c r="G522" s="26"/>
      <c r="H522" s="26"/>
      <c r="I522" s="27">
        <f>I523+I528</f>
        <v>50</v>
      </c>
      <c r="J522" s="141"/>
      <c r="K522" s="141"/>
      <c r="L522" s="141"/>
      <c r="M522" s="141"/>
      <c r="N522" s="160">
        <f>N523+N528</f>
        <v>-10</v>
      </c>
      <c r="O522" s="160">
        <f>O523+O528</f>
        <v>40</v>
      </c>
    </row>
    <row r="523" spans="1:15" ht="60">
      <c r="A523" s="128" t="s">
        <v>77</v>
      </c>
      <c r="B523" s="26" t="s">
        <v>245</v>
      </c>
      <c r="C523" s="26" t="s">
        <v>218</v>
      </c>
      <c r="D523" s="26" t="s">
        <v>230</v>
      </c>
      <c r="E523" s="119" t="s">
        <v>78</v>
      </c>
      <c r="F523" s="26"/>
      <c r="G523" s="26"/>
      <c r="H523" s="26"/>
      <c r="I523" s="27">
        <f t="shared" si="102"/>
        <v>10</v>
      </c>
      <c r="J523" s="141"/>
      <c r="K523" s="141"/>
      <c r="L523" s="141"/>
      <c r="M523" s="141"/>
      <c r="N523" s="160">
        <f t="shared" si="103"/>
        <v>-10</v>
      </c>
      <c r="O523" s="160">
        <f t="shared" si="103"/>
        <v>0</v>
      </c>
    </row>
    <row r="524" spans="1:15" ht="18">
      <c r="A524" s="127" t="s">
        <v>326</v>
      </c>
      <c r="B524" s="26" t="s">
        <v>245</v>
      </c>
      <c r="C524" s="26" t="s">
        <v>218</v>
      </c>
      <c r="D524" s="26" t="s">
        <v>230</v>
      </c>
      <c r="E524" s="119" t="s">
        <v>79</v>
      </c>
      <c r="F524" s="26"/>
      <c r="G524" s="26"/>
      <c r="H524" s="26"/>
      <c r="I524" s="27">
        <f t="shared" si="102"/>
        <v>10</v>
      </c>
      <c r="J524" s="141"/>
      <c r="K524" s="141"/>
      <c r="L524" s="141"/>
      <c r="M524" s="141"/>
      <c r="N524" s="160">
        <f t="shared" si="103"/>
        <v>-10</v>
      </c>
      <c r="O524" s="160">
        <f t="shared" si="103"/>
        <v>0</v>
      </c>
    </row>
    <row r="525" spans="1:15" ht="45">
      <c r="A525" s="127" t="s">
        <v>359</v>
      </c>
      <c r="B525" s="26" t="s">
        <v>245</v>
      </c>
      <c r="C525" s="26" t="s">
        <v>218</v>
      </c>
      <c r="D525" s="26" t="s">
        <v>230</v>
      </c>
      <c r="E525" s="119" t="s">
        <v>79</v>
      </c>
      <c r="F525" s="26" t="s">
        <v>270</v>
      </c>
      <c r="G525" s="26"/>
      <c r="H525" s="26"/>
      <c r="I525" s="27">
        <f t="shared" si="102"/>
        <v>10</v>
      </c>
      <c r="J525" s="141"/>
      <c r="K525" s="141"/>
      <c r="L525" s="141"/>
      <c r="M525" s="141"/>
      <c r="N525" s="160">
        <f t="shared" si="103"/>
        <v>-10</v>
      </c>
      <c r="O525" s="160">
        <f t="shared" si="103"/>
        <v>0</v>
      </c>
    </row>
    <row r="526" spans="1:15" ht="45">
      <c r="A526" s="127" t="s">
        <v>345</v>
      </c>
      <c r="B526" s="26" t="s">
        <v>245</v>
      </c>
      <c r="C526" s="26" t="s">
        <v>218</v>
      </c>
      <c r="D526" s="26" t="s">
        <v>230</v>
      </c>
      <c r="E526" s="119" t="s">
        <v>79</v>
      </c>
      <c r="F526" s="26" t="s">
        <v>271</v>
      </c>
      <c r="G526" s="26"/>
      <c r="H526" s="26"/>
      <c r="I526" s="27">
        <f t="shared" si="102"/>
        <v>10</v>
      </c>
      <c r="J526" s="141"/>
      <c r="K526" s="141"/>
      <c r="L526" s="141"/>
      <c r="M526" s="141"/>
      <c r="N526" s="160">
        <f t="shared" si="103"/>
        <v>-10</v>
      </c>
      <c r="O526" s="160">
        <f t="shared" si="103"/>
        <v>0</v>
      </c>
    </row>
    <row r="527" spans="1:15" ht="18">
      <c r="A527" s="129" t="s">
        <v>260</v>
      </c>
      <c r="B527" s="28" t="s">
        <v>245</v>
      </c>
      <c r="C527" s="28" t="s">
        <v>218</v>
      </c>
      <c r="D527" s="28" t="s">
        <v>230</v>
      </c>
      <c r="E527" s="56" t="s">
        <v>79</v>
      </c>
      <c r="F527" s="28" t="s">
        <v>271</v>
      </c>
      <c r="G527" s="28" t="s">
        <v>248</v>
      </c>
      <c r="H527" s="28"/>
      <c r="I527" s="29">
        <v>10</v>
      </c>
      <c r="J527" s="141"/>
      <c r="K527" s="141"/>
      <c r="L527" s="141"/>
      <c r="M527" s="141"/>
      <c r="N527" s="172">
        <v>-10</v>
      </c>
      <c r="O527" s="172">
        <f>I527+N527</f>
        <v>0</v>
      </c>
    </row>
    <row r="528" spans="1:15" ht="60">
      <c r="A528" s="121" t="s">
        <v>292</v>
      </c>
      <c r="B528" s="26" t="s">
        <v>245</v>
      </c>
      <c r="C528" s="26" t="s">
        <v>218</v>
      </c>
      <c r="D528" s="26" t="s">
        <v>230</v>
      </c>
      <c r="E528" s="119" t="s">
        <v>80</v>
      </c>
      <c r="F528" s="26"/>
      <c r="G528" s="26"/>
      <c r="H528" s="26"/>
      <c r="I528" s="27">
        <f t="shared" si="102"/>
        <v>40</v>
      </c>
      <c r="J528" s="141"/>
      <c r="K528" s="141"/>
      <c r="L528" s="141"/>
      <c r="M528" s="141"/>
      <c r="N528" s="160">
        <f aca="true" t="shared" si="104" ref="N528:O531">N529</f>
        <v>0</v>
      </c>
      <c r="O528" s="160">
        <f t="shared" si="104"/>
        <v>40</v>
      </c>
    </row>
    <row r="529" spans="1:15" ht="18">
      <c r="A529" s="127" t="s">
        <v>326</v>
      </c>
      <c r="B529" s="26" t="s">
        <v>245</v>
      </c>
      <c r="C529" s="26" t="s">
        <v>218</v>
      </c>
      <c r="D529" s="26" t="s">
        <v>230</v>
      </c>
      <c r="E529" s="119" t="s">
        <v>81</v>
      </c>
      <c r="F529" s="26"/>
      <c r="G529" s="26"/>
      <c r="H529" s="26"/>
      <c r="I529" s="27">
        <f t="shared" si="102"/>
        <v>40</v>
      </c>
      <c r="J529" s="141"/>
      <c r="K529" s="141"/>
      <c r="L529" s="141"/>
      <c r="M529" s="141"/>
      <c r="N529" s="160">
        <f t="shared" si="104"/>
        <v>0</v>
      </c>
      <c r="O529" s="160">
        <f t="shared" si="104"/>
        <v>40</v>
      </c>
    </row>
    <row r="530" spans="1:15" ht="45">
      <c r="A530" s="127" t="s">
        <v>359</v>
      </c>
      <c r="B530" s="26" t="s">
        <v>245</v>
      </c>
      <c r="C530" s="26" t="s">
        <v>218</v>
      </c>
      <c r="D530" s="26" t="s">
        <v>230</v>
      </c>
      <c r="E530" s="119" t="s">
        <v>81</v>
      </c>
      <c r="F530" s="26" t="s">
        <v>270</v>
      </c>
      <c r="G530" s="26"/>
      <c r="H530" s="26"/>
      <c r="I530" s="27">
        <f t="shared" si="102"/>
        <v>40</v>
      </c>
      <c r="J530" s="141"/>
      <c r="K530" s="141"/>
      <c r="L530" s="141"/>
      <c r="M530" s="141"/>
      <c r="N530" s="160">
        <f t="shared" si="104"/>
        <v>0</v>
      </c>
      <c r="O530" s="160">
        <f t="shared" si="104"/>
        <v>40</v>
      </c>
    </row>
    <row r="531" spans="1:15" ht="45">
      <c r="A531" s="127" t="s">
        <v>345</v>
      </c>
      <c r="B531" s="26" t="s">
        <v>245</v>
      </c>
      <c r="C531" s="26" t="s">
        <v>218</v>
      </c>
      <c r="D531" s="26" t="s">
        <v>230</v>
      </c>
      <c r="E531" s="119" t="s">
        <v>81</v>
      </c>
      <c r="F531" s="26" t="s">
        <v>271</v>
      </c>
      <c r="G531" s="26"/>
      <c r="H531" s="26"/>
      <c r="I531" s="27">
        <f t="shared" si="102"/>
        <v>40</v>
      </c>
      <c r="J531" s="141"/>
      <c r="K531" s="141"/>
      <c r="L531" s="141"/>
      <c r="M531" s="141"/>
      <c r="N531" s="160">
        <f t="shared" si="104"/>
        <v>0</v>
      </c>
      <c r="O531" s="160">
        <f t="shared" si="104"/>
        <v>40</v>
      </c>
    </row>
    <row r="532" spans="1:15" ht="18">
      <c r="A532" s="129" t="s">
        <v>260</v>
      </c>
      <c r="B532" s="28" t="s">
        <v>245</v>
      </c>
      <c r="C532" s="28" t="s">
        <v>218</v>
      </c>
      <c r="D532" s="28" t="s">
        <v>230</v>
      </c>
      <c r="E532" s="56" t="s">
        <v>81</v>
      </c>
      <c r="F532" s="28" t="s">
        <v>271</v>
      </c>
      <c r="G532" s="28" t="s">
        <v>248</v>
      </c>
      <c r="H532" s="28"/>
      <c r="I532" s="29">
        <v>40</v>
      </c>
      <c r="J532" s="141"/>
      <c r="K532" s="141"/>
      <c r="L532" s="141"/>
      <c r="M532" s="141"/>
      <c r="N532" s="172">
        <v>0</v>
      </c>
      <c r="O532" s="172">
        <f>I532+N532</f>
        <v>40</v>
      </c>
    </row>
    <row r="533" spans="1:15" ht="18">
      <c r="A533" s="60" t="s">
        <v>212</v>
      </c>
      <c r="B533" s="47" t="s">
        <v>245</v>
      </c>
      <c r="C533" s="47" t="s">
        <v>229</v>
      </c>
      <c r="D533" s="47"/>
      <c r="E533" s="47"/>
      <c r="F533" s="47"/>
      <c r="G533" s="47"/>
      <c r="H533" s="47"/>
      <c r="I533" s="61">
        <f>I534+I542+I556+I580</f>
        <v>20680.100000000002</v>
      </c>
      <c r="J533" s="141"/>
      <c r="K533" s="141"/>
      <c r="L533" s="141"/>
      <c r="M533" s="141"/>
      <c r="N533" s="173">
        <f>N534+N542+N556+N580</f>
        <v>-260.4</v>
      </c>
      <c r="O533" s="173">
        <f>O534+O542+O556+O580</f>
        <v>20419.700000000004</v>
      </c>
    </row>
    <row r="534" spans="1:15" ht="18">
      <c r="A534" s="60" t="s">
        <v>213</v>
      </c>
      <c r="B534" s="47" t="s">
        <v>245</v>
      </c>
      <c r="C534" s="47">
        <v>10</v>
      </c>
      <c r="D534" s="47" t="s">
        <v>215</v>
      </c>
      <c r="E534" s="47"/>
      <c r="F534" s="47"/>
      <c r="G534" s="47"/>
      <c r="H534" s="47"/>
      <c r="I534" s="101">
        <f>I535</f>
        <v>5383.1</v>
      </c>
      <c r="J534" s="141"/>
      <c r="K534" s="141"/>
      <c r="L534" s="141"/>
      <c r="M534" s="141"/>
      <c r="N534" s="171">
        <f aca="true" t="shared" si="105" ref="N534:O540">N535</f>
        <v>-260.4</v>
      </c>
      <c r="O534" s="171">
        <f t="shared" si="105"/>
        <v>5122.700000000001</v>
      </c>
    </row>
    <row r="535" spans="1:15" ht="21" customHeight="1">
      <c r="A535" s="121" t="s">
        <v>190</v>
      </c>
      <c r="B535" s="26" t="s">
        <v>245</v>
      </c>
      <c r="C535" s="26" t="s">
        <v>229</v>
      </c>
      <c r="D535" s="26" t="s">
        <v>215</v>
      </c>
      <c r="E535" s="26" t="s">
        <v>400</v>
      </c>
      <c r="F535" s="26"/>
      <c r="G535" s="26"/>
      <c r="H535" s="26"/>
      <c r="I535" s="27">
        <f>I536</f>
        <v>5383.1</v>
      </c>
      <c r="J535" s="141"/>
      <c r="K535" s="141"/>
      <c r="L535" s="141"/>
      <c r="M535" s="141"/>
      <c r="N535" s="160">
        <f t="shared" si="105"/>
        <v>-260.4</v>
      </c>
      <c r="O535" s="160">
        <f t="shared" si="105"/>
        <v>5122.700000000001</v>
      </c>
    </row>
    <row r="536" spans="1:15" ht="49.5" customHeight="1">
      <c r="A536" s="121" t="s">
        <v>318</v>
      </c>
      <c r="B536" s="26" t="s">
        <v>245</v>
      </c>
      <c r="C536" s="26">
        <v>10</v>
      </c>
      <c r="D536" s="26" t="s">
        <v>215</v>
      </c>
      <c r="E536" s="26" t="s">
        <v>85</v>
      </c>
      <c r="F536" s="26"/>
      <c r="G536" s="26"/>
      <c r="H536" s="26"/>
      <c r="I536" s="27">
        <f>I537</f>
        <v>5383.1</v>
      </c>
      <c r="J536" s="141"/>
      <c r="K536" s="141"/>
      <c r="L536" s="141"/>
      <c r="M536" s="141"/>
      <c r="N536" s="160">
        <f t="shared" si="105"/>
        <v>-260.4</v>
      </c>
      <c r="O536" s="160">
        <f t="shared" si="105"/>
        <v>5122.700000000001</v>
      </c>
    </row>
    <row r="537" spans="1:15" ht="30">
      <c r="A537" s="121" t="s">
        <v>283</v>
      </c>
      <c r="B537" s="26" t="s">
        <v>245</v>
      </c>
      <c r="C537" s="26">
        <v>10</v>
      </c>
      <c r="D537" s="26" t="s">
        <v>215</v>
      </c>
      <c r="E537" s="26" t="s">
        <v>85</v>
      </c>
      <c r="F537" s="26" t="s">
        <v>282</v>
      </c>
      <c r="G537" s="26"/>
      <c r="H537" s="26"/>
      <c r="I537" s="27">
        <f>I540+I538</f>
        <v>5383.1</v>
      </c>
      <c r="J537" s="141"/>
      <c r="K537" s="141"/>
      <c r="L537" s="141"/>
      <c r="M537" s="141"/>
      <c r="N537" s="160">
        <f>N540+N538</f>
        <v>-260.4</v>
      </c>
      <c r="O537" s="160">
        <f>O540+O538</f>
        <v>5122.700000000001</v>
      </c>
    </row>
    <row r="538" spans="1:15" ht="30">
      <c r="A538" s="121" t="s">
        <v>285</v>
      </c>
      <c r="B538" s="26" t="s">
        <v>245</v>
      </c>
      <c r="C538" s="26">
        <v>10</v>
      </c>
      <c r="D538" s="26" t="s">
        <v>215</v>
      </c>
      <c r="E538" s="26" t="s">
        <v>85</v>
      </c>
      <c r="F538" s="26" t="s">
        <v>284</v>
      </c>
      <c r="G538" s="26"/>
      <c r="H538" s="26"/>
      <c r="I538" s="27">
        <f>I539</f>
        <v>5383.1</v>
      </c>
      <c r="J538" s="141"/>
      <c r="K538" s="141"/>
      <c r="L538" s="141"/>
      <c r="M538" s="141"/>
      <c r="N538" s="160">
        <f>N539</f>
        <v>-260.4</v>
      </c>
      <c r="O538" s="160">
        <f>O539</f>
        <v>5122.700000000001</v>
      </c>
    </row>
    <row r="539" spans="1:15" ht="18">
      <c r="A539" s="126" t="s">
        <v>260</v>
      </c>
      <c r="B539" s="28" t="s">
        <v>245</v>
      </c>
      <c r="C539" s="28">
        <v>10</v>
      </c>
      <c r="D539" s="28" t="s">
        <v>215</v>
      </c>
      <c r="E539" s="28" t="s">
        <v>85</v>
      </c>
      <c r="F539" s="28" t="s">
        <v>284</v>
      </c>
      <c r="G539" s="28" t="s">
        <v>248</v>
      </c>
      <c r="H539" s="28"/>
      <c r="I539" s="29">
        <v>5383.1</v>
      </c>
      <c r="J539" s="140"/>
      <c r="K539" s="140"/>
      <c r="L539" s="140"/>
      <c r="M539" s="140"/>
      <c r="N539" s="164">
        <v>-260.4</v>
      </c>
      <c r="O539" s="164">
        <f>I539+N539</f>
        <v>5122.700000000001</v>
      </c>
    </row>
    <row r="540" spans="1:15" ht="45">
      <c r="A540" s="121" t="s">
        <v>296</v>
      </c>
      <c r="B540" s="26" t="s">
        <v>245</v>
      </c>
      <c r="C540" s="26">
        <v>10</v>
      </c>
      <c r="D540" s="26" t="s">
        <v>215</v>
      </c>
      <c r="E540" s="26" t="s">
        <v>85</v>
      </c>
      <c r="F540" s="26" t="s">
        <v>286</v>
      </c>
      <c r="G540" s="26"/>
      <c r="H540" s="26"/>
      <c r="I540" s="27">
        <f>I541</f>
        <v>0</v>
      </c>
      <c r="J540" s="141"/>
      <c r="K540" s="141"/>
      <c r="L540" s="141"/>
      <c r="M540" s="141"/>
      <c r="N540" s="160">
        <f t="shared" si="105"/>
        <v>0</v>
      </c>
      <c r="O540" s="160">
        <f t="shared" si="105"/>
        <v>0</v>
      </c>
    </row>
    <row r="541" spans="1:15" ht="18">
      <c r="A541" s="126" t="s">
        <v>260</v>
      </c>
      <c r="B541" s="28" t="s">
        <v>245</v>
      </c>
      <c r="C541" s="28">
        <v>10</v>
      </c>
      <c r="D541" s="28" t="s">
        <v>215</v>
      </c>
      <c r="E541" s="28" t="s">
        <v>85</v>
      </c>
      <c r="F541" s="28" t="s">
        <v>286</v>
      </c>
      <c r="G541" s="28" t="s">
        <v>248</v>
      </c>
      <c r="H541" s="28"/>
      <c r="I541" s="29">
        <v>0</v>
      </c>
      <c r="J541" s="141"/>
      <c r="K541" s="141"/>
      <c r="L541" s="141"/>
      <c r="M541" s="141"/>
      <c r="N541" s="172">
        <v>0</v>
      </c>
      <c r="O541" s="172">
        <f>I541+N541</f>
        <v>0</v>
      </c>
    </row>
    <row r="542" spans="1:15" ht="18">
      <c r="A542" s="60" t="s">
        <v>227</v>
      </c>
      <c r="B542" s="47" t="s">
        <v>245</v>
      </c>
      <c r="C542" s="47" t="s">
        <v>229</v>
      </c>
      <c r="D542" s="47" t="s">
        <v>216</v>
      </c>
      <c r="E542" s="47"/>
      <c r="F542" s="47"/>
      <c r="G542" s="47"/>
      <c r="H542" s="47"/>
      <c r="I542" s="101">
        <f>I543</f>
        <v>103</v>
      </c>
      <c r="J542" s="141"/>
      <c r="K542" s="141"/>
      <c r="L542" s="141"/>
      <c r="M542" s="141"/>
      <c r="N542" s="171">
        <f>N543</f>
        <v>0</v>
      </c>
      <c r="O542" s="171">
        <f>O543</f>
        <v>103</v>
      </c>
    </row>
    <row r="543" spans="1:15" ht="20.25" customHeight="1">
      <c r="A543" s="121" t="s">
        <v>190</v>
      </c>
      <c r="B543" s="26" t="s">
        <v>245</v>
      </c>
      <c r="C543" s="26" t="s">
        <v>229</v>
      </c>
      <c r="D543" s="26" t="s">
        <v>216</v>
      </c>
      <c r="E543" s="26" t="s">
        <v>400</v>
      </c>
      <c r="F543" s="26"/>
      <c r="G543" s="26"/>
      <c r="H543" s="26"/>
      <c r="I543" s="27">
        <f>I548+I552+I544</f>
        <v>103</v>
      </c>
      <c r="J543" s="27">
        <f aca="true" t="shared" si="106" ref="J543:O543">J548+J552+J544</f>
        <v>0</v>
      </c>
      <c r="K543" s="27">
        <f t="shared" si="106"/>
        <v>0</v>
      </c>
      <c r="L543" s="27">
        <f t="shared" si="106"/>
        <v>0</v>
      </c>
      <c r="M543" s="27">
        <f t="shared" si="106"/>
        <v>0</v>
      </c>
      <c r="N543" s="160">
        <f t="shared" si="106"/>
        <v>0</v>
      </c>
      <c r="O543" s="160">
        <f t="shared" si="106"/>
        <v>103</v>
      </c>
    </row>
    <row r="544" spans="1:15" ht="33.75" customHeight="1">
      <c r="A544" s="121" t="s">
        <v>317</v>
      </c>
      <c r="B544" s="26" t="s">
        <v>245</v>
      </c>
      <c r="C544" s="26" t="s">
        <v>229</v>
      </c>
      <c r="D544" s="26" t="s">
        <v>216</v>
      </c>
      <c r="E544" s="26" t="s">
        <v>75</v>
      </c>
      <c r="F544" s="26"/>
      <c r="G544" s="26"/>
      <c r="H544" s="26"/>
      <c r="I544" s="27">
        <f>I545</f>
        <v>39</v>
      </c>
      <c r="J544" s="141"/>
      <c r="K544" s="141"/>
      <c r="L544" s="141"/>
      <c r="M544" s="141"/>
      <c r="N544" s="160">
        <f aca="true" t="shared" si="107" ref="N544:O546">N545</f>
        <v>0</v>
      </c>
      <c r="O544" s="160">
        <f t="shared" si="107"/>
        <v>39</v>
      </c>
    </row>
    <row r="545" spans="1:15" ht="30.75" customHeight="1">
      <c r="A545" s="121" t="s">
        <v>283</v>
      </c>
      <c r="B545" s="26" t="s">
        <v>245</v>
      </c>
      <c r="C545" s="26" t="s">
        <v>229</v>
      </c>
      <c r="D545" s="26" t="s">
        <v>216</v>
      </c>
      <c r="E545" s="26" t="s">
        <v>75</v>
      </c>
      <c r="F545" s="26" t="s">
        <v>282</v>
      </c>
      <c r="G545" s="26"/>
      <c r="H545" s="26"/>
      <c r="I545" s="27">
        <f>I546</f>
        <v>39</v>
      </c>
      <c r="J545" s="141"/>
      <c r="K545" s="141"/>
      <c r="L545" s="141"/>
      <c r="M545" s="141"/>
      <c r="N545" s="160">
        <f t="shared" si="107"/>
        <v>0</v>
      </c>
      <c r="O545" s="160">
        <f t="shared" si="107"/>
        <v>39</v>
      </c>
    </row>
    <row r="546" spans="1:15" ht="20.25" customHeight="1">
      <c r="A546" s="121" t="s">
        <v>565</v>
      </c>
      <c r="B546" s="26" t="s">
        <v>245</v>
      </c>
      <c r="C546" s="26" t="s">
        <v>229</v>
      </c>
      <c r="D546" s="26" t="s">
        <v>216</v>
      </c>
      <c r="E546" s="26" t="s">
        <v>75</v>
      </c>
      <c r="F546" s="26" t="s">
        <v>564</v>
      </c>
      <c r="G546" s="26"/>
      <c r="H546" s="26"/>
      <c r="I546" s="27">
        <f>I547</f>
        <v>39</v>
      </c>
      <c r="J546" s="141"/>
      <c r="K546" s="141"/>
      <c r="L546" s="141"/>
      <c r="M546" s="141"/>
      <c r="N546" s="160">
        <f t="shared" si="107"/>
        <v>0</v>
      </c>
      <c r="O546" s="160">
        <f t="shared" si="107"/>
        <v>39</v>
      </c>
    </row>
    <row r="547" spans="1:15" ht="20.25" customHeight="1">
      <c r="A547" s="126" t="s">
        <v>260</v>
      </c>
      <c r="B547" s="28" t="s">
        <v>245</v>
      </c>
      <c r="C547" s="28" t="s">
        <v>229</v>
      </c>
      <c r="D547" s="28" t="s">
        <v>216</v>
      </c>
      <c r="E547" s="28" t="s">
        <v>75</v>
      </c>
      <c r="F547" s="28" t="s">
        <v>564</v>
      </c>
      <c r="G547" s="28" t="s">
        <v>248</v>
      </c>
      <c r="H547" s="28"/>
      <c r="I547" s="29">
        <v>39</v>
      </c>
      <c r="J547" s="140"/>
      <c r="K547" s="140"/>
      <c r="L547" s="140"/>
      <c r="M547" s="140"/>
      <c r="N547" s="164">
        <v>0</v>
      </c>
      <c r="O547" s="164">
        <f>I547+N547</f>
        <v>39</v>
      </c>
    </row>
    <row r="548" spans="1:15" ht="63.75" customHeight="1">
      <c r="A548" s="127" t="s">
        <v>410</v>
      </c>
      <c r="B548" s="26" t="s">
        <v>245</v>
      </c>
      <c r="C548" s="26" t="s">
        <v>229</v>
      </c>
      <c r="D548" s="26" t="s">
        <v>216</v>
      </c>
      <c r="E548" s="26" t="s">
        <v>86</v>
      </c>
      <c r="F548" s="26"/>
      <c r="G548" s="26"/>
      <c r="H548" s="26"/>
      <c r="I548" s="27">
        <f>I549</f>
        <v>24</v>
      </c>
      <c r="J548" s="141"/>
      <c r="K548" s="141"/>
      <c r="L548" s="141"/>
      <c r="M548" s="141"/>
      <c r="N548" s="160">
        <f aca="true" t="shared" si="108" ref="N548:O550">N549</f>
        <v>0</v>
      </c>
      <c r="O548" s="160">
        <f t="shared" si="108"/>
        <v>24</v>
      </c>
    </row>
    <row r="549" spans="1:15" ht="30">
      <c r="A549" s="121" t="s">
        <v>283</v>
      </c>
      <c r="B549" s="26" t="s">
        <v>245</v>
      </c>
      <c r="C549" s="26">
        <v>10</v>
      </c>
      <c r="D549" s="26" t="s">
        <v>216</v>
      </c>
      <c r="E549" s="26" t="s">
        <v>86</v>
      </c>
      <c r="F549" s="26" t="s">
        <v>282</v>
      </c>
      <c r="G549" s="26"/>
      <c r="H549" s="26"/>
      <c r="I549" s="27">
        <f>I550</f>
        <v>24</v>
      </c>
      <c r="J549" s="141"/>
      <c r="K549" s="141"/>
      <c r="L549" s="141"/>
      <c r="M549" s="141"/>
      <c r="N549" s="160">
        <f t="shared" si="108"/>
        <v>0</v>
      </c>
      <c r="O549" s="160">
        <f t="shared" si="108"/>
        <v>24</v>
      </c>
    </row>
    <row r="550" spans="1:15" ht="30">
      <c r="A550" s="121" t="s">
        <v>285</v>
      </c>
      <c r="B550" s="26" t="s">
        <v>245</v>
      </c>
      <c r="C550" s="26">
        <v>10</v>
      </c>
      <c r="D550" s="26" t="s">
        <v>216</v>
      </c>
      <c r="E550" s="26" t="s">
        <v>86</v>
      </c>
      <c r="F550" s="26" t="s">
        <v>284</v>
      </c>
      <c r="G550" s="26"/>
      <c r="H550" s="26"/>
      <c r="I550" s="27">
        <f>I551</f>
        <v>24</v>
      </c>
      <c r="J550" s="141"/>
      <c r="K550" s="141"/>
      <c r="L550" s="141"/>
      <c r="M550" s="141"/>
      <c r="N550" s="160">
        <f t="shared" si="108"/>
        <v>0</v>
      </c>
      <c r="O550" s="160">
        <f t="shared" si="108"/>
        <v>24</v>
      </c>
    </row>
    <row r="551" spans="1:15" ht="18">
      <c r="A551" s="126" t="s">
        <v>260</v>
      </c>
      <c r="B551" s="28" t="s">
        <v>245</v>
      </c>
      <c r="C551" s="28">
        <v>10</v>
      </c>
      <c r="D551" s="28" t="s">
        <v>216</v>
      </c>
      <c r="E551" s="28" t="s">
        <v>86</v>
      </c>
      <c r="F551" s="28" t="s">
        <v>284</v>
      </c>
      <c r="G551" s="28" t="s">
        <v>248</v>
      </c>
      <c r="H551" s="28"/>
      <c r="I551" s="29">
        <v>24</v>
      </c>
      <c r="J551" s="141"/>
      <c r="K551" s="141"/>
      <c r="L551" s="141"/>
      <c r="M551" s="141"/>
      <c r="N551" s="172">
        <v>0</v>
      </c>
      <c r="O551" s="172">
        <f>I551+N551</f>
        <v>24</v>
      </c>
    </row>
    <row r="552" spans="1:15" ht="114" customHeight="1">
      <c r="A552" s="127" t="s">
        <v>320</v>
      </c>
      <c r="B552" s="26" t="s">
        <v>245</v>
      </c>
      <c r="C552" s="26" t="s">
        <v>229</v>
      </c>
      <c r="D552" s="26" t="s">
        <v>216</v>
      </c>
      <c r="E552" s="26" t="s">
        <v>87</v>
      </c>
      <c r="F552" s="26"/>
      <c r="G552" s="26"/>
      <c r="H552" s="26"/>
      <c r="I552" s="27">
        <f>I553</f>
        <v>40</v>
      </c>
      <c r="J552" s="141"/>
      <c r="K552" s="141"/>
      <c r="L552" s="141"/>
      <c r="M552" s="141"/>
      <c r="N552" s="160">
        <f aca="true" t="shared" si="109" ref="N552:O554">N553</f>
        <v>0</v>
      </c>
      <c r="O552" s="160">
        <f t="shared" si="109"/>
        <v>40</v>
      </c>
    </row>
    <row r="553" spans="1:15" ht="30">
      <c r="A553" s="121" t="s">
        <v>283</v>
      </c>
      <c r="B553" s="26" t="s">
        <v>245</v>
      </c>
      <c r="C553" s="26">
        <v>10</v>
      </c>
      <c r="D553" s="26" t="s">
        <v>216</v>
      </c>
      <c r="E553" s="26" t="s">
        <v>87</v>
      </c>
      <c r="F553" s="26" t="s">
        <v>282</v>
      </c>
      <c r="G553" s="26"/>
      <c r="H553" s="26"/>
      <c r="I553" s="27">
        <f>I554</f>
        <v>40</v>
      </c>
      <c r="J553" s="141"/>
      <c r="K553" s="141"/>
      <c r="L553" s="141"/>
      <c r="M553" s="141"/>
      <c r="N553" s="160">
        <f t="shared" si="109"/>
        <v>0</v>
      </c>
      <c r="O553" s="160">
        <f t="shared" si="109"/>
        <v>40</v>
      </c>
    </row>
    <row r="554" spans="1:15" ht="45">
      <c r="A554" s="121" t="s">
        <v>296</v>
      </c>
      <c r="B554" s="26" t="s">
        <v>245</v>
      </c>
      <c r="C554" s="26">
        <v>10</v>
      </c>
      <c r="D554" s="26" t="s">
        <v>216</v>
      </c>
      <c r="E554" s="26" t="s">
        <v>87</v>
      </c>
      <c r="F554" s="26" t="s">
        <v>286</v>
      </c>
      <c r="G554" s="26"/>
      <c r="H554" s="26"/>
      <c r="I554" s="27">
        <f>I555</f>
        <v>40</v>
      </c>
      <c r="J554" s="141"/>
      <c r="K554" s="141"/>
      <c r="L554" s="141"/>
      <c r="M554" s="141"/>
      <c r="N554" s="160">
        <f t="shared" si="109"/>
        <v>0</v>
      </c>
      <c r="O554" s="160">
        <f t="shared" si="109"/>
        <v>40</v>
      </c>
    </row>
    <row r="555" spans="1:15" ht="18">
      <c r="A555" s="126" t="s">
        <v>260</v>
      </c>
      <c r="B555" s="28" t="s">
        <v>245</v>
      </c>
      <c r="C555" s="28">
        <v>10</v>
      </c>
      <c r="D555" s="28" t="s">
        <v>216</v>
      </c>
      <c r="E555" s="28" t="s">
        <v>88</v>
      </c>
      <c r="F555" s="28" t="s">
        <v>286</v>
      </c>
      <c r="G555" s="28" t="s">
        <v>248</v>
      </c>
      <c r="H555" s="28"/>
      <c r="I555" s="29">
        <v>40</v>
      </c>
      <c r="J555" s="141"/>
      <c r="K555" s="141"/>
      <c r="L555" s="141"/>
      <c r="M555" s="141"/>
      <c r="N555" s="172">
        <v>0</v>
      </c>
      <c r="O555" s="172">
        <f>I555+N555</f>
        <v>40</v>
      </c>
    </row>
    <row r="556" spans="1:15" ht="18">
      <c r="A556" s="60" t="s">
        <v>264</v>
      </c>
      <c r="B556" s="47" t="s">
        <v>245</v>
      </c>
      <c r="C556" s="47" t="s">
        <v>229</v>
      </c>
      <c r="D556" s="47" t="s">
        <v>218</v>
      </c>
      <c r="E556" s="47"/>
      <c r="F556" s="47"/>
      <c r="G556" s="47"/>
      <c r="H556" s="47"/>
      <c r="I556" s="101">
        <f>I557</f>
        <v>12348.1</v>
      </c>
      <c r="J556" s="141"/>
      <c r="K556" s="141"/>
      <c r="L556" s="141"/>
      <c r="M556" s="141"/>
      <c r="N556" s="171">
        <f>N557</f>
        <v>0</v>
      </c>
      <c r="O556" s="171">
        <f>O557</f>
        <v>12348.1</v>
      </c>
    </row>
    <row r="557" spans="1:15" ht="19.5" customHeight="1">
      <c r="A557" s="121" t="s">
        <v>190</v>
      </c>
      <c r="B557" s="26" t="s">
        <v>245</v>
      </c>
      <c r="C557" s="26" t="s">
        <v>229</v>
      </c>
      <c r="D557" s="26" t="s">
        <v>218</v>
      </c>
      <c r="E557" s="26" t="s">
        <v>400</v>
      </c>
      <c r="F557" s="26"/>
      <c r="G557" s="26"/>
      <c r="H557" s="26"/>
      <c r="I557" s="27">
        <f>I558+I562+I566+I572+I576</f>
        <v>12348.1</v>
      </c>
      <c r="J557" s="141"/>
      <c r="K557" s="141"/>
      <c r="L557" s="141"/>
      <c r="M557" s="141"/>
      <c r="N557" s="160">
        <f>N558+N562+N566+N572+N576</f>
        <v>0</v>
      </c>
      <c r="O557" s="160">
        <f>O558+O562+O566+O572+O576</f>
        <v>12348.1</v>
      </c>
    </row>
    <row r="558" spans="1:15" ht="63.75" customHeight="1">
      <c r="A558" s="131" t="s">
        <v>189</v>
      </c>
      <c r="B558" s="26" t="s">
        <v>245</v>
      </c>
      <c r="C558" s="26" t="s">
        <v>229</v>
      </c>
      <c r="D558" s="26" t="s">
        <v>218</v>
      </c>
      <c r="E558" s="26" t="s">
        <v>89</v>
      </c>
      <c r="F558" s="26"/>
      <c r="G558" s="26"/>
      <c r="H558" s="26"/>
      <c r="I558" s="27">
        <f>I559</f>
        <v>187.2</v>
      </c>
      <c r="J558" s="141"/>
      <c r="K558" s="141"/>
      <c r="L558" s="141"/>
      <c r="M558" s="141"/>
      <c r="N558" s="160">
        <f aca="true" t="shared" si="110" ref="N558:O560">N559</f>
        <v>0</v>
      </c>
      <c r="O558" s="160">
        <f t="shared" si="110"/>
        <v>187.2</v>
      </c>
    </row>
    <row r="559" spans="1:15" ht="30">
      <c r="A559" s="121" t="s">
        <v>283</v>
      </c>
      <c r="B559" s="26" t="s">
        <v>245</v>
      </c>
      <c r="C559" s="26" t="s">
        <v>229</v>
      </c>
      <c r="D559" s="26" t="s">
        <v>218</v>
      </c>
      <c r="E559" s="26" t="s">
        <v>89</v>
      </c>
      <c r="F559" s="26" t="s">
        <v>282</v>
      </c>
      <c r="G559" s="26"/>
      <c r="H559" s="26"/>
      <c r="I559" s="27">
        <f>I560</f>
        <v>187.2</v>
      </c>
      <c r="J559" s="141"/>
      <c r="K559" s="141"/>
      <c r="L559" s="141"/>
      <c r="M559" s="141"/>
      <c r="N559" s="160">
        <f t="shared" si="110"/>
        <v>0</v>
      </c>
      <c r="O559" s="160">
        <f t="shared" si="110"/>
        <v>187.2</v>
      </c>
    </row>
    <row r="560" spans="1:15" ht="30">
      <c r="A560" s="121" t="s">
        <v>285</v>
      </c>
      <c r="B560" s="26" t="s">
        <v>245</v>
      </c>
      <c r="C560" s="26" t="s">
        <v>229</v>
      </c>
      <c r="D560" s="26" t="s">
        <v>218</v>
      </c>
      <c r="E560" s="26" t="s">
        <v>89</v>
      </c>
      <c r="F560" s="26" t="s">
        <v>284</v>
      </c>
      <c r="G560" s="26"/>
      <c r="H560" s="26"/>
      <c r="I560" s="27">
        <f>I561</f>
        <v>187.2</v>
      </c>
      <c r="J560" s="141"/>
      <c r="K560" s="141"/>
      <c r="L560" s="141"/>
      <c r="M560" s="141"/>
      <c r="N560" s="160">
        <f t="shared" si="110"/>
        <v>0</v>
      </c>
      <c r="O560" s="160">
        <f t="shared" si="110"/>
        <v>187.2</v>
      </c>
    </row>
    <row r="561" spans="1:15" ht="18">
      <c r="A561" s="126" t="s">
        <v>261</v>
      </c>
      <c r="B561" s="28" t="s">
        <v>245</v>
      </c>
      <c r="C561" s="28" t="s">
        <v>229</v>
      </c>
      <c r="D561" s="28" t="s">
        <v>218</v>
      </c>
      <c r="E561" s="28" t="s">
        <v>89</v>
      </c>
      <c r="F561" s="28" t="s">
        <v>284</v>
      </c>
      <c r="G561" s="28" t="s">
        <v>249</v>
      </c>
      <c r="H561" s="28"/>
      <c r="I561" s="29">
        <v>187.2</v>
      </c>
      <c r="J561" s="141"/>
      <c r="K561" s="141"/>
      <c r="L561" s="141"/>
      <c r="M561" s="141"/>
      <c r="N561" s="172">
        <v>0</v>
      </c>
      <c r="O561" s="172">
        <f>I561+N561</f>
        <v>187.2</v>
      </c>
    </row>
    <row r="562" spans="1:15" ht="177.75" customHeight="1">
      <c r="A562" s="134" t="s">
        <v>364</v>
      </c>
      <c r="B562" s="26" t="s">
        <v>245</v>
      </c>
      <c r="C562" s="26" t="s">
        <v>229</v>
      </c>
      <c r="D562" s="26" t="s">
        <v>218</v>
      </c>
      <c r="E562" s="26" t="s">
        <v>90</v>
      </c>
      <c r="F562" s="26"/>
      <c r="G562" s="26"/>
      <c r="H562" s="26"/>
      <c r="I562" s="27">
        <f>I563</f>
        <v>0</v>
      </c>
      <c r="J562" s="141"/>
      <c r="K562" s="141"/>
      <c r="L562" s="141"/>
      <c r="M562" s="141"/>
      <c r="N562" s="160">
        <f aca="true" t="shared" si="111" ref="N562:O564">N563</f>
        <v>0</v>
      </c>
      <c r="O562" s="160">
        <f t="shared" si="111"/>
        <v>0</v>
      </c>
    </row>
    <row r="563" spans="1:15" ht="30">
      <c r="A563" s="121" t="s">
        <v>283</v>
      </c>
      <c r="B563" s="26" t="s">
        <v>245</v>
      </c>
      <c r="C563" s="26">
        <v>10</v>
      </c>
      <c r="D563" s="26" t="s">
        <v>218</v>
      </c>
      <c r="E563" s="26" t="s">
        <v>90</v>
      </c>
      <c r="F563" s="26" t="s">
        <v>282</v>
      </c>
      <c r="G563" s="26"/>
      <c r="H563" s="26"/>
      <c r="I563" s="27">
        <f>I564</f>
        <v>0</v>
      </c>
      <c r="J563" s="141"/>
      <c r="K563" s="141"/>
      <c r="L563" s="141"/>
      <c r="M563" s="141"/>
      <c r="N563" s="160">
        <f t="shared" si="111"/>
        <v>0</v>
      </c>
      <c r="O563" s="160">
        <f t="shared" si="111"/>
        <v>0</v>
      </c>
    </row>
    <row r="564" spans="1:15" ht="45">
      <c r="A564" s="121" t="s">
        <v>296</v>
      </c>
      <c r="B564" s="26" t="s">
        <v>245</v>
      </c>
      <c r="C564" s="26">
        <v>10</v>
      </c>
      <c r="D564" s="26" t="s">
        <v>218</v>
      </c>
      <c r="E564" s="26" t="s">
        <v>90</v>
      </c>
      <c r="F564" s="26" t="s">
        <v>286</v>
      </c>
      <c r="G564" s="26"/>
      <c r="H564" s="26"/>
      <c r="I564" s="27">
        <f>I565</f>
        <v>0</v>
      </c>
      <c r="J564" s="141"/>
      <c r="K564" s="141"/>
      <c r="L564" s="141"/>
      <c r="M564" s="141"/>
      <c r="N564" s="160">
        <f t="shared" si="111"/>
        <v>0</v>
      </c>
      <c r="O564" s="160">
        <f t="shared" si="111"/>
        <v>0</v>
      </c>
    </row>
    <row r="565" spans="1:15" ht="18">
      <c r="A565" s="126" t="s">
        <v>261</v>
      </c>
      <c r="B565" s="28" t="s">
        <v>245</v>
      </c>
      <c r="C565" s="28">
        <v>10</v>
      </c>
      <c r="D565" s="28" t="s">
        <v>218</v>
      </c>
      <c r="E565" s="28" t="s">
        <v>90</v>
      </c>
      <c r="F565" s="28" t="s">
        <v>286</v>
      </c>
      <c r="G565" s="28" t="s">
        <v>249</v>
      </c>
      <c r="H565" s="28"/>
      <c r="I565" s="29">
        <v>0</v>
      </c>
      <c r="J565" s="141"/>
      <c r="K565" s="141"/>
      <c r="L565" s="141"/>
      <c r="M565" s="141"/>
      <c r="N565" s="172">
        <v>0</v>
      </c>
      <c r="O565" s="172">
        <f>I565+N565</f>
        <v>0</v>
      </c>
    </row>
    <row r="566" spans="1:15" ht="75">
      <c r="A566" s="131" t="s">
        <v>306</v>
      </c>
      <c r="B566" s="26" t="s">
        <v>245</v>
      </c>
      <c r="C566" s="26" t="s">
        <v>229</v>
      </c>
      <c r="D566" s="26" t="s">
        <v>218</v>
      </c>
      <c r="E566" s="26" t="s">
        <v>91</v>
      </c>
      <c r="F566" s="26"/>
      <c r="G566" s="26"/>
      <c r="H566" s="26"/>
      <c r="I566" s="27">
        <f>I567</f>
        <v>11960.9</v>
      </c>
      <c r="J566" s="141"/>
      <c r="K566" s="141"/>
      <c r="L566" s="141"/>
      <c r="M566" s="141"/>
      <c r="N566" s="160">
        <f>N567</f>
        <v>0</v>
      </c>
      <c r="O566" s="160">
        <f>O567</f>
        <v>11960.9</v>
      </c>
    </row>
    <row r="567" spans="1:15" ht="30">
      <c r="A567" s="121" t="s">
        <v>283</v>
      </c>
      <c r="B567" s="26" t="s">
        <v>245</v>
      </c>
      <c r="C567" s="26">
        <v>10</v>
      </c>
      <c r="D567" s="26" t="s">
        <v>218</v>
      </c>
      <c r="E567" s="26" t="s">
        <v>91</v>
      </c>
      <c r="F567" s="26" t="s">
        <v>282</v>
      </c>
      <c r="G567" s="26"/>
      <c r="H567" s="26"/>
      <c r="I567" s="27">
        <f>I568+I570</f>
        <v>11960.9</v>
      </c>
      <c r="J567" s="141"/>
      <c r="K567" s="141"/>
      <c r="L567" s="141"/>
      <c r="M567" s="141"/>
      <c r="N567" s="160">
        <f>N568+N570</f>
        <v>0</v>
      </c>
      <c r="O567" s="160">
        <f>O568+O570</f>
        <v>11960.9</v>
      </c>
    </row>
    <row r="568" spans="1:15" ht="30">
      <c r="A568" s="121" t="s">
        <v>285</v>
      </c>
      <c r="B568" s="26" t="s">
        <v>245</v>
      </c>
      <c r="C568" s="26">
        <v>10</v>
      </c>
      <c r="D568" s="26" t="s">
        <v>218</v>
      </c>
      <c r="E568" s="26" t="s">
        <v>91</v>
      </c>
      <c r="F568" s="26" t="s">
        <v>284</v>
      </c>
      <c r="G568" s="26"/>
      <c r="H568" s="26"/>
      <c r="I568" s="27">
        <f>I569</f>
        <v>8560.9</v>
      </c>
      <c r="J568" s="141"/>
      <c r="K568" s="141"/>
      <c r="L568" s="141"/>
      <c r="M568" s="141"/>
      <c r="N568" s="160">
        <f>N569</f>
        <v>0</v>
      </c>
      <c r="O568" s="160">
        <f>O569</f>
        <v>8560.9</v>
      </c>
    </row>
    <row r="569" spans="1:15" ht="18">
      <c r="A569" s="126" t="s">
        <v>261</v>
      </c>
      <c r="B569" s="28" t="s">
        <v>245</v>
      </c>
      <c r="C569" s="28">
        <v>10</v>
      </c>
      <c r="D569" s="28" t="s">
        <v>218</v>
      </c>
      <c r="E569" s="28" t="s">
        <v>91</v>
      </c>
      <c r="F569" s="28" t="s">
        <v>284</v>
      </c>
      <c r="G569" s="28" t="s">
        <v>249</v>
      </c>
      <c r="H569" s="28"/>
      <c r="I569" s="29">
        <v>8560.9</v>
      </c>
      <c r="J569" s="141"/>
      <c r="K569" s="141"/>
      <c r="L569" s="141"/>
      <c r="M569" s="141"/>
      <c r="N569" s="172">
        <v>0</v>
      </c>
      <c r="O569" s="172">
        <f>I569+N569</f>
        <v>8560.9</v>
      </c>
    </row>
    <row r="570" spans="1:15" ht="45">
      <c r="A570" s="121" t="s">
        <v>296</v>
      </c>
      <c r="B570" s="26" t="s">
        <v>245</v>
      </c>
      <c r="C570" s="26">
        <v>10</v>
      </c>
      <c r="D570" s="26" t="s">
        <v>218</v>
      </c>
      <c r="E570" s="26" t="s">
        <v>91</v>
      </c>
      <c r="F570" s="26" t="s">
        <v>286</v>
      </c>
      <c r="G570" s="28"/>
      <c r="H570" s="28"/>
      <c r="I570" s="27">
        <f>I571</f>
        <v>3400</v>
      </c>
      <c r="J570" s="141"/>
      <c r="K570" s="141"/>
      <c r="L570" s="141"/>
      <c r="M570" s="141"/>
      <c r="N570" s="160">
        <f>N571</f>
        <v>0</v>
      </c>
      <c r="O570" s="160">
        <f>O571</f>
        <v>3400</v>
      </c>
    </row>
    <row r="571" spans="1:15" ht="18">
      <c r="A571" s="126" t="s">
        <v>261</v>
      </c>
      <c r="B571" s="28" t="s">
        <v>245</v>
      </c>
      <c r="C571" s="28">
        <v>10</v>
      </c>
      <c r="D571" s="28" t="s">
        <v>218</v>
      </c>
      <c r="E571" s="28" t="s">
        <v>91</v>
      </c>
      <c r="F571" s="28" t="s">
        <v>286</v>
      </c>
      <c r="G571" s="28" t="s">
        <v>249</v>
      </c>
      <c r="H571" s="28"/>
      <c r="I571" s="29">
        <v>3400</v>
      </c>
      <c r="J571" s="141"/>
      <c r="K571" s="141"/>
      <c r="L571" s="141"/>
      <c r="M571" s="141"/>
      <c r="N571" s="172">
        <v>0</v>
      </c>
      <c r="O571" s="172">
        <f>I571+N571</f>
        <v>3400</v>
      </c>
    </row>
    <row r="572" spans="1:15" ht="120">
      <c r="A572" s="127" t="s">
        <v>411</v>
      </c>
      <c r="B572" s="26" t="s">
        <v>245</v>
      </c>
      <c r="C572" s="26" t="s">
        <v>229</v>
      </c>
      <c r="D572" s="26" t="s">
        <v>218</v>
      </c>
      <c r="E572" s="26" t="s">
        <v>92</v>
      </c>
      <c r="F572" s="26"/>
      <c r="G572" s="26"/>
      <c r="H572" s="26"/>
      <c r="I572" s="27">
        <f>I573</f>
        <v>50</v>
      </c>
      <c r="J572" s="141"/>
      <c r="K572" s="141"/>
      <c r="L572" s="141"/>
      <c r="M572" s="141"/>
      <c r="N572" s="160">
        <f aca="true" t="shared" si="112" ref="N572:O574">N573</f>
        <v>0</v>
      </c>
      <c r="O572" s="160">
        <f t="shared" si="112"/>
        <v>50</v>
      </c>
    </row>
    <row r="573" spans="1:15" ht="30">
      <c r="A573" s="121" t="s">
        <v>283</v>
      </c>
      <c r="B573" s="26" t="s">
        <v>245</v>
      </c>
      <c r="C573" s="26">
        <v>10</v>
      </c>
      <c r="D573" s="26" t="s">
        <v>218</v>
      </c>
      <c r="E573" s="26" t="s">
        <v>92</v>
      </c>
      <c r="F573" s="26" t="s">
        <v>282</v>
      </c>
      <c r="G573" s="26"/>
      <c r="H573" s="28"/>
      <c r="I573" s="27">
        <f>I574</f>
        <v>50</v>
      </c>
      <c r="J573" s="141"/>
      <c r="K573" s="141"/>
      <c r="L573" s="141"/>
      <c r="M573" s="141"/>
      <c r="N573" s="160">
        <f t="shared" si="112"/>
        <v>0</v>
      </c>
      <c r="O573" s="160">
        <f t="shared" si="112"/>
        <v>50</v>
      </c>
    </row>
    <row r="574" spans="1:15" ht="45">
      <c r="A574" s="121" t="s">
        <v>296</v>
      </c>
      <c r="B574" s="26" t="s">
        <v>245</v>
      </c>
      <c r="C574" s="26">
        <v>10</v>
      </c>
      <c r="D574" s="26" t="s">
        <v>218</v>
      </c>
      <c r="E574" s="26" t="s">
        <v>92</v>
      </c>
      <c r="F574" s="26" t="s">
        <v>286</v>
      </c>
      <c r="G574" s="26"/>
      <c r="H574" s="28"/>
      <c r="I574" s="27">
        <f>I575</f>
        <v>50</v>
      </c>
      <c r="J574" s="141"/>
      <c r="K574" s="141"/>
      <c r="L574" s="141"/>
      <c r="M574" s="141"/>
      <c r="N574" s="160">
        <f t="shared" si="112"/>
        <v>0</v>
      </c>
      <c r="O574" s="160">
        <f t="shared" si="112"/>
        <v>50</v>
      </c>
    </row>
    <row r="575" spans="1:15" ht="18">
      <c r="A575" s="126" t="s">
        <v>261</v>
      </c>
      <c r="B575" s="28" t="s">
        <v>245</v>
      </c>
      <c r="C575" s="28">
        <v>10</v>
      </c>
      <c r="D575" s="28" t="s">
        <v>218</v>
      </c>
      <c r="E575" s="28" t="s">
        <v>92</v>
      </c>
      <c r="F575" s="28" t="s">
        <v>286</v>
      </c>
      <c r="G575" s="28" t="s">
        <v>249</v>
      </c>
      <c r="H575" s="28"/>
      <c r="I575" s="29">
        <v>50</v>
      </c>
      <c r="J575" s="141"/>
      <c r="K575" s="141"/>
      <c r="L575" s="141"/>
      <c r="M575" s="141"/>
      <c r="N575" s="172">
        <v>0</v>
      </c>
      <c r="O575" s="172">
        <f>I575+N575</f>
        <v>50</v>
      </c>
    </row>
    <row r="576" spans="1:15" ht="75">
      <c r="A576" s="131" t="s">
        <v>412</v>
      </c>
      <c r="B576" s="26" t="s">
        <v>245</v>
      </c>
      <c r="C576" s="26" t="s">
        <v>229</v>
      </c>
      <c r="D576" s="26" t="s">
        <v>218</v>
      </c>
      <c r="E576" s="26" t="s">
        <v>93</v>
      </c>
      <c r="F576" s="26"/>
      <c r="G576" s="26"/>
      <c r="H576" s="26"/>
      <c r="I576" s="27">
        <f>I577</f>
        <v>150</v>
      </c>
      <c r="J576" s="141"/>
      <c r="K576" s="141"/>
      <c r="L576" s="141"/>
      <c r="M576" s="141"/>
      <c r="N576" s="160">
        <f aca="true" t="shared" si="113" ref="N576:O578">N577</f>
        <v>0</v>
      </c>
      <c r="O576" s="160">
        <f t="shared" si="113"/>
        <v>150</v>
      </c>
    </row>
    <row r="577" spans="1:15" ht="30">
      <c r="A577" s="121" t="s">
        <v>283</v>
      </c>
      <c r="B577" s="26" t="s">
        <v>245</v>
      </c>
      <c r="C577" s="26">
        <v>10</v>
      </c>
      <c r="D577" s="26" t="s">
        <v>218</v>
      </c>
      <c r="E577" s="26" t="s">
        <v>93</v>
      </c>
      <c r="F577" s="26" t="s">
        <v>282</v>
      </c>
      <c r="G577" s="26"/>
      <c r="H577" s="26"/>
      <c r="I577" s="27">
        <f>I578</f>
        <v>150</v>
      </c>
      <c r="J577" s="141"/>
      <c r="K577" s="141"/>
      <c r="L577" s="141"/>
      <c r="M577" s="141"/>
      <c r="N577" s="160">
        <f t="shared" si="113"/>
        <v>0</v>
      </c>
      <c r="O577" s="160">
        <f t="shared" si="113"/>
        <v>150</v>
      </c>
    </row>
    <row r="578" spans="1:15" ht="30">
      <c r="A578" s="121" t="s">
        <v>285</v>
      </c>
      <c r="B578" s="26" t="s">
        <v>245</v>
      </c>
      <c r="C578" s="26">
        <v>10</v>
      </c>
      <c r="D578" s="26" t="s">
        <v>218</v>
      </c>
      <c r="E578" s="26" t="s">
        <v>93</v>
      </c>
      <c r="F578" s="26" t="s">
        <v>284</v>
      </c>
      <c r="G578" s="26"/>
      <c r="H578" s="26"/>
      <c r="I578" s="27">
        <f>I579</f>
        <v>150</v>
      </c>
      <c r="J578" s="141"/>
      <c r="K578" s="141"/>
      <c r="L578" s="141"/>
      <c r="M578" s="141"/>
      <c r="N578" s="160">
        <f t="shared" si="113"/>
        <v>0</v>
      </c>
      <c r="O578" s="160">
        <f t="shared" si="113"/>
        <v>150</v>
      </c>
    </row>
    <row r="579" spans="1:15" ht="18">
      <c r="A579" s="126" t="s">
        <v>261</v>
      </c>
      <c r="B579" s="28" t="s">
        <v>245</v>
      </c>
      <c r="C579" s="28">
        <v>10</v>
      </c>
      <c r="D579" s="28" t="s">
        <v>218</v>
      </c>
      <c r="E579" s="28" t="s">
        <v>93</v>
      </c>
      <c r="F579" s="28" t="s">
        <v>284</v>
      </c>
      <c r="G579" s="28" t="s">
        <v>249</v>
      </c>
      <c r="H579" s="28"/>
      <c r="I579" s="29">
        <v>150</v>
      </c>
      <c r="J579" s="141"/>
      <c r="K579" s="141"/>
      <c r="L579" s="141"/>
      <c r="M579" s="141"/>
      <c r="N579" s="172">
        <v>0</v>
      </c>
      <c r="O579" s="172">
        <f>I579+N579</f>
        <v>150</v>
      </c>
    </row>
    <row r="580" spans="1:15" ht="28.5">
      <c r="A580" s="60" t="s">
        <v>214</v>
      </c>
      <c r="B580" s="47" t="s">
        <v>245</v>
      </c>
      <c r="C580" s="47" t="s">
        <v>229</v>
      </c>
      <c r="D580" s="47" t="s">
        <v>223</v>
      </c>
      <c r="E580" s="47"/>
      <c r="F580" s="47" t="s">
        <v>235</v>
      </c>
      <c r="G580" s="47"/>
      <c r="H580" s="47"/>
      <c r="I580" s="101">
        <f>I581</f>
        <v>2845.9</v>
      </c>
      <c r="J580" s="141"/>
      <c r="K580" s="141"/>
      <c r="L580" s="141"/>
      <c r="M580" s="141"/>
      <c r="N580" s="171">
        <f>N581</f>
        <v>0</v>
      </c>
      <c r="O580" s="171">
        <f>O581</f>
        <v>2845.9</v>
      </c>
    </row>
    <row r="581" spans="1:15" ht="23.25" customHeight="1">
      <c r="A581" s="121" t="s">
        <v>190</v>
      </c>
      <c r="B581" s="26" t="s">
        <v>245</v>
      </c>
      <c r="C581" s="26" t="s">
        <v>229</v>
      </c>
      <c r="D581" s="26" t="s">
        <v>223</v>
      </c>
      <c r="E581" s="26" t="s">
        <v>400</v>
      </c>
      <c r="F581" s="26"/>
      <c r="G581" s="26"/>
      <c r="H581" s="26"/>
      <c r="I581" s="27">
        <f>I582</f>
        <v>2845.9</v>
      </c>
      <c r="J581" s="141"/>
      <c r="K581" s="141"/>
      <c r="L581" s="141"/>
      <c r="M581" s="141"/>
      <c r="N581" s="160">
        <f>N582</f>
        <v>0</v>
      </c>
      <c r="O581" s="160">
        <f>O582</f>
        <v>2845.9</v>
      </c>
    </row>
    <row r="582" spans="1:15" ht="45">
      <c r="A582" s="121" t="s">
        <v>191</v>
      </c>
      <c r="B582" s="26" t="s">
        <v>245</v>
      </c>
      <c r="C582" s="26">
        <v>10</v>
      </c>
      <c r="D582" s="26" t="s">
        <v>223</v>
      </c>
      <c r="E582" s="26" t="s">
        <v>94</v>
      </c>
      <c r="F582" s="26"/>
      <c r="G582" s="26"/>
      <c r="H582" s="26"/>
      <c r="I582" s="27">
        <f>I583+I586</f>
        <v>2845.9</v>
      </c>
      <c r="J582" s="141"/>
      <c r="K582" s="141"/>
      <c r="L582" s="141"/>
      <c r="M582" s="141"/>
      <c r="N582" s="160">
        <f>N583+N586</f>
        <v>0</v>
      </c>
      <c r="O582" s="160">
        <f>O583+O586</f>
        <v>2845.9</v>
      </c>
    </row>
    <row r="583" spans="1:15" ht="90">
      <c r="A583" s="121" t="s">
        <v>344</v>
      </c>
      <c r="B583" s="26" t="s">
        <v>245</v>
      </c>
      <c r="C583" s="26" t="s">
        <v>229</v>
      </c>
      <c r="D583" s="26" t="s">
        <v>223</v>
      </c>
      <c r="E583" s="26" t="s">
        <v>94</v>
      </c>
      <c r="F583" s="26" t="s">
        <v>268</v>
      </c>
      <c r="G583" s="26"/>
      <c r="H583" s="26"/>
      <c r="I583" s="27">
        <f>I584</f>
        <v>2522.8</v>
      </c>
      <c r="J583" s="141"/>
      <c r="K583" s="141"/>
      <c r="L583" s="141"/>
      <c r="M583" s="141"/>
      <c r="N583" s="160">
        <f>N584</f>
        <v>0</v>
      </c>
      <c r="O583" s="160">
        <f>O584</f>
        <v>2522.8</v>
      </c>
    </row>
    <row r="584" spans="1:15" ht="34.5" customHeight="1">
      <c r="A584" s="121" t="s">
        <v>343</v>
      </c>
      <c r="B584" s="26" t="s">
        <v>245</v>
      </c>
      <c r="C584" s="26">
        <v>10</v>
      </c>
      <c r="D584" s="26" t="s">
        <v>223</v>
      </c>
      <c r="E584" s="26" t="s">
        <v>94</v>
      </c>
      <c r="F584" s="26" t="s">
        <v>269</v>
      </c>
      <c r="G584" s="26"/>
      <c r="H584" s="26"/>
      <c r="I584" s="27">
        <f>I585</f>
        <v>2522.8</v>
      </c>
      <c r="J584" s="141"/>
      <c r="K584" s="141"/>
      <c r="L584" s="141"/>
      <c r="M584" s="141"/>
      <c r="N584" s="160">
        <f>N585</f>
        <v>0</v>
      </c>
      <c r="O584" s="160">
        <f>O585</f>
        <v>2522.8</v>
      </c>
    </row>
    <row r="585" spans="1:15" ht="18">
      <c r="A585" s="126" t="s">
        <v>261</v>
      </c>
      <c r="B585" s="28" t="s">
        <v>245</v>
      </c>
      <c r="C585" s="28">
        <v>10</v>
      </c>
      <c r="D585" s="28" t="s">
        <v>223</v>
      </c>
      <c r="E585" s="28" t="s">
        <v>94</v>
      </c>
      <c r="F585" s="28" t="s">
        <v>269</v>
      </c>
      <c r="G585" s="28" t="s">
        <v>249</v>
      </c>
      <c r="H585" s="28"/>
      <c r="I585" s="29">
        <v>2522.8</v>
      </c>
      <c r="J585" s="141"/>
      <c r="K585" s="141"/>
      <c r="L585" s="141"/>
      <c r="M585" s="141"/>
      <c r="N585" s="172">
        <v>0</v>
      </c>
      <c r="O585" s="172">
        <f>I585+N585</f>
        <v>2522.8</v>
      </c>
    </row>
    <row r="586" spans="1:15" ht="45">
      <c r="A586" s="127" t="s">
        <v>359</v>
      </c>
      <c r="B586" s="26" t="s">
        <v>245</v>
      </c>
      <c r="C586" s="26">
        <v>10</v>
      </c>
      <c r="D586" s="26" t="s">
        <v>223</v>
      </c>
      <c r="E586" s="26" t="s">
        <v>94</v>
      </c>
      <c r="F586" s="26" t="s">
        <v>270</v>
      </c>
      <c r="G586" s="26"/>
      <c r="H586" s="26"/>
      <c r="I586" s="27">
        <f>I587</f>
        <v>323.1</v>
      </c>
      <c r="J586" s="141"/>
      <c r="K586" s="141"/>
      <c r="L586" s="141"/>
      <c r="M586" s="141"/>
      <c r="N586" s="160">
        <f>N587</f>
        <v>0</v>
      </c>
      <c r="O586" s="160">
        <f>O587</f>
        <v>323.1</v>
      </c>
    </row>
    <row r="587" spans="1:15" ht="45">
      <c r="A587" s="127" t="s">
        <v>345</v>
      </c>
      <c r="B587" s="26" t="s">
        <v>245</v>
      </c>
      <c r="C587" s="26">
        <v>10</v>
      </c>
      <c r="D587" s="26" t="s">
        <v>223</v>
      </c>
      <c r="E587" s="26" t="s">
        <v>94</v>
      </c>
      <c r="F587" s="26" t="s">
        <v>271</v>
      </c>
      <c r="G587" s="26"/>
      <c r="H587" s="26"/>
      <c r="I587" s="27">
        <f>I588</f>
        <v>323.1</v>
      </c>
      <c r="J587" s="141"/>
      <c r="K587" s="141"/>
      <c r="L587" s="141"/>
      <c r="M587" s="141"/>
      <c r="N587" s="160">
        <f>N588</f>
        <v>0</v>
      </c>
      <c r="O587" s="160">
        <f>O588</f>
        <v>323.1</v>
      </c>
    </row>
    <row r="588" spans="1:15" ht="18">
      <c r="A588" s="126" t="s">
        <v>261</v>
      </c>
      <c r="B588" s="28" t="s">
        <v>245</v>
      </c>
      <c r="C588" s="28">
        <v>10</v>
      </c>
      <c r="D588" s="28" t="s">
        <v>223</v>
      </c>
      <c r="E588" s="28" t="s">
        <v>94</v>
      </c>
      <c r="F588" s="28" t="s">
        <v>271</v>
      </c>
      <c r="G588" s="28" t="s">
        <v>249</v>
      </c>
      <c r="H588" s="28"/>
      <c r="I588" s="29">
        <v>323.1</v>
      </c>
      <c r="J588" s="141"/>
      <c r="K588" s="141"/>
      <c r="L588" s="141"/>
      <c r="M588" s="141"/>
      <c r="N588" s="172">
        <v>0</v>
      </c>
      <c r="O588" s="172">
        <f>I588+N588</f>
        <v>323.1</v>
      </c>
    </row>
    <row r="589" spans="1:15" ht="46.5" customHeight="1">
      <c r="A589" s="60" t="s">
        <v>349</v>
      </c>
      <c r="B589" s="47" t="s">
        <v>350</v>
      </c>
      <c r="C589" s="47"/>
      <c r="D589" s="47"/>
      <c r="E589" s="47"/>
      <c r="F589" s="47"/>
      <c r="G589" s="47"/>
      <c r="H589" s="47"/>
      <c r="I589" s="101">
        <f>I599+I653+I592+I822</f>
        <v>245662.40000000002</v>
      </c>
      <c r="J589" s="101">
        <f aca="true" t="shared" si="114" ref="J589:O589">J599+J653+J592+J822</f>
        <v>0</v>
      </c>
      <c r="K589" s="101">
        <f t="shared" si="114"/>
        <v>0</v>
      </c>
      <c r="L589" s="101">
        <f t="shared" si="114"/>
        <v>0</v>
      </c>
      <c r="M589" s="101">
        <f t="shared" si="114"/>
        <v>0</v>
      </c>
      <c r="N589" s="171">
        <f t="shared" si="114"/>
        <v>5167.9</v>
      </c>
      <c r="O589" s="171">
        <f t="shared" si="114"/>
        <v>250830.3</v>
      </c>
    </row>
    <row r="590" spans="1:15" ht="18">
      <c r="A590" s="60" t="s">
        <v>260</v>
      </c>
      <c r="B590" s="47" t="s">
        <v>350</v>
      </c>
      <c r="C590" s="47"/>
      <c r="D590" s="47"/>
      <c r="E590" s="47"/>
      <c r="F590" s="47"/>
      <c r="G590" s="47" t="s">
        <v>248</v>
      </c>
      <c r="H590" s="47"/>
      <c r="I590" s="101">
        <f>I605+I616+I625+I647+I684+I689+I697+I702+I707+I712+I717+I722+I727+I758+I763+I774+I779+I815+I818+I677+I671+I732+I737+I742+I747+I791+I631+I639+I652+I666+I659+I799+I598+I821+I795+I832+I768+I752+I694</f>
        <v>44075.5</v>
      </c>
      <c r="J590" s="101">
        <f aca="true" t="shared" si="115" ref="J590:O590">J605+J616+J625+J647+J684+J689+J697+J702+J707+J712+J717+J722+J727+J758+J763+J774+J779+J815+J818+J677+J671+J732+J737+J742+J747+J791+J631+J639+J652+J666+J659+J799+J598+J821+J795+J832+J768+J752+J694</f>
        <v>0</v>
      </c>
      <c r="K590" s="101">
        <f t="shared" si="115"/>
        <v>0</v>
      </c>
      <c r="L590" s="101">
        <f t="shared" si="115"/>
        <v>0</v>
      </c>
      <c r="M590" s="101">
        <f t="shared" si="115"/>
        <v>0</v>
      </c>
      <c r="N590" s="171">
        <f t="shared" si="115"/>
        <v>5088.1</v>
      </c>
      <c r="O590" s="171">
        <f t="shared" si="115"/>
        <v>49163.600000000006</v>
      </c>
    </row>
    <row r="591" spans="1:15" ht="18">
      <c r="A591" s="60" t="s">
        <v>261</v>
      </c>
      <c r="B591" s="47" t="s">
        <v>350</v>
      </c>
      <c r="C591" s="47"/>
      <c r="D591" s="47"/>
      <c r="E591" s="47"/>
      <c r="F591" s="47"/>
      <c r="G591" s="47" t="s">
        <v>249</v>
      </c>
      <c r="H591" s="47"/>
      <c r="I591" s="101">
        <f>I612+I621+I643+I782+I787+I806+I636+I828+I811</f>
        <v>201586.90000000002</v>
      </c>
      <c r="J591" s="101">
        <f aca="true" t="shared" si="116" ref="J591:O591">J612+J621+J643+J782+J787+J806+J636+J828+J811</f>
        <v>0</v>
      </c>
      <c r="K591" s="101">
        <f t="shared" si="116"/>
        <v>0</v>
      </c>
      <c r="L591" s="101">
        <f t="shared" si="116"/>
        <v>0</v>
      </c>
      <c r="M591" s="101">
        <f t="shared" si="116"/>
        <v>0</v>
      </c>
      <c r="N591" s="171">
        <f t="shared" si="116"/>
        <v>79.8</v>
      </c>
      <c r="O591" s="171">
        <f t="shared" si="116"/>
        <v>201666.7</v>
      </c>
    </row>
    <row r="592" spans="1:15" ht="18">
      <c r="A592" s="60" t="s">
        <v>265</v>
      </c>
      <c r="B592" s="47" t="s">
        <v>350</v>
      </c>
      <c r="C592" s="47" t="s">
        <v>215</v>
      </c>
      <c r="D592" s="47"/>
      <c r="E592" s="47"/>
      <c r="F592" s="47"/>
      <c r="G592" s="47"/>
      <c r="H592" s="47"/>
      <c r="I592" s="101">
        <f aca="true" t="shared" si="117" ref="I592:I597">I593</f>
        <v>69.5</v>
      </c>
      <c r="J592" s="162"/>
      <c r="K592" s="162"/>
      <c r="L592" s="162"/>
      <c r="M592" s="162"/>
      <c r="N592" s="171">
        <f aca="true" t="shared" si="118" ref="N592:O597">N593</f>
        <v>0</v>
      </c>
      <c r="O592" s="171">
        <f t="shared" si="118"/>
        <v>69.5</v>
      </c>
    </row>
    <row r="593" spans="1:15" ht="18.75" customHeight="1">
      <c r="A593" s="60" t="s">
        <v>202</v>
      </c>
      <c r="B593" s="47" t="s">
        <v>350</v>
      </c>
      <c r="C593" s="47" t="s">
        <v>215</v>
      </c>
      <c r="D593" s="47" t="s">
        <v>256</v>
      </c>
      <c r="E593" s="47"/>
      <c r="F593" s="47"/>
      <c r="G593" s="47"/>
      <c r="H593" s="47"/>
      <c r="I593" s="101">
        <f t="shared" si="117"/>
        <v>69.5</v>
      </c>
      <c r="J593" s="162"/>
      <c r="K593" s="162"/>
      <c r="L593" s="162"/>
      <c r="M593" s="162"/>
      <c r="N593" s="171">
        <f t="shared" si="118"/>
        <v>0</v>
      </c>
      <c r="O593" s="171">
        <f t="shared" si="118"/>
        <v>69.5</v>
      </c>
    </row>
    <row r="594" spans="1:15" ht="21.75" customHeight="1">
      <c r="A594" s="121" t="s">
        <v>190</v>
      </c>
      <c r="B594" s="26" t="s">
        <v>350</v>
      </c>
      <c r="C594" s="26" t="s">
        <v>215</v>
      </c>
      <c r="D594" s="26" t="s">
        <v>256</v>
      </c>
      <c r="E594" s="26" t="s">
        <v>400</v>
      </c>
      <c r="F594" s="47"/>
      <c r="G594" s="47"/>
      <c r="H594" s="47"/>
      <c r="I594" s="27">
        <f t="shared" si="117"/>
        <v>69.5</v>
      </c>
      <c r="J594" s="53"/>
      <c r="K594" s="53"/>
      <c r="L594" s="53"/>
      <c r="M594" s="53"/>
      <c r="N594" s="160">
        <f t="shared" si="118"/>
        <v>0</v>
      </c>
      <c r="O594" s="160">
        <f t="shared" si="118"/>
        <v>69.5</v>
      </c>
    </row>
    <row r="595" spans="1:15" ht="45">
      <c r="A595" s="127" t="s">
        <v>302</v>
      </c>
      <c r="B595" s="26" t="s">
        <v>350</v>
      </c>
      <c r="C595" s="26" t="s">
        <v>215</v>
      </c>
      <c r="D595" s="26" t="s">
        <v>256</v>
      </c>
      <c r="E595" s="26" t="s">
        <v>13</v>
      </c>
      <c r="F595" s="26"/>
      <c r="G595" s="26"/>
      <c r="H595" s="47"/>
      <c r="I595" s="27">
        <f t="shared" si="117"/>
        <v>69.5</v>
      </c>
      <c r="J595" s="53"/>
      <c r="K595" s="53"/>
      <c r="L595" s="53"/>
      <c r="M595" s="53"/>
      <c r="N595" s="160">
        <f t="shared" si="118"/>
        <v>0</v>
      </c>
      <c r="O595" s="160">
        <f t="shared" si="118"/>
        <v>69.5</v>
      </c>
    </row>
    <row r="596" spans="1:15" ht="45">
      <c r="A596" s="127" t="s">
        <v>359</v>
      </c>
      <c r="B596" s="26" t="s">
        <v>350</v>
      </c>
      <c r="C596" s="26" t="s">
        <v>215</v>
      </c>
      <c r="D596" s="26" t="s">
        <v>256</v>
      </c>
      <c r="E596" s="26" t="s">
        <v>13</v>
      </c>
      <c r="F596" s="26" t="s">
        <v>270</v>
      </c>
      <c r="G596" s="26"/>
      <c r="H596" s="47"/>
      <c r="I596" s="27">
        <f t="shared" si="117"/>
        <v>69.5</v>
      </c>
      <c r="J596" s="53"/>
      <c r="K596" s="53"/>
      <c r="L596" s="53"/>
      <c r="M596" s="53"/>
      <c r="N596" s="160">
        <f t="shared" si="118"/>
        <v>0</v>
      </c>
      <c r="O596" s="160">
        <f t="shared" si="118"/>
        <v>69.5</v>
      </c>
    </row>
    <row r="597" spans="1:15" ht="45">
      <c r="A597" s="127" t="s">
        <v>345</v>
      </c>
      <c r="B597" s="26" t="s">
        <v>350</v>
      </c>
      <c r="C597" s="26" t="s">
        <v>215</v>
      </c>
      <c r="D597" s="26" t="s">
        <v>256</v>
      </c>
      <c r="E597" s="26" t="s">
        <v>13</v>
      </c>
      <c r="F597" s="26" t="s">
        <v>271</v>
      </c>
      <c r="G597" s="26"/>
      <c r="H597" s="47"/>
      <c r="I597" s="27">
        <f t="shared" si="117"/>
        <v>69.5</v>
      </c>
      <c r="J597" s="53"/>
      <c r="K597" s="53"/>
      <c r="L597" s="53"/>
      <c r="M597" s="53"/>
      <c r="N597" s="160">
        <f t="shared" si="118"/>
        <v>0</v>
      </c>
      <c r="O597" s="160">
        <f t="shared" si="118"/>
        <v>69.5</v>
      </c>
    </row>
    <row r="598" spans="1:15" ht="18">
      <c r="A598" s="129" t="s">
        <v>260</v>
      </c>
      <c r="B598" s="28" t="s">
        <v>350</v>
      </c>
      <c r="C598" s="28" t="s">
        <v>215</v>
      </c>
      <c r="D598" s="28" t="s">
        <v>256</v>
      </c>
      <c r="E598" s="28" t="s">
        <v>13</v>
      </c>
      <c r="F598" s="28" t="s">
        <v>271</v>
      </c>
      <c r="G598" s="28" t="s">
        <v>248</v>
      </c>
      <c r="H598" s="47"/>
      <c r="I598" s="29">
        <v>69.5</v>
      </c>
      <c r="J598" s="163"/>
      <c r="K598" s="163"/>
      <c r="L598" s="163"/>
      <c r="M598" s="163"/>
      <c r="N598" s="164">
        <v>0</v>
      </c>
      <c r="O598" s="164">
        <f>I598+N598</f>
        <v>69.5</v>
      </c>
    </row>
    <row r="599" spans="1:15" ht="18">
      <c r="A599" s="60" t="s">
        <v>203</v>
      </c>
      <c r="B599" s="47" t="s">
        <v>350</v>
      </c>
      <c r="C599" s="47" t="s">
        <v>218</v>
      </c>
      <c r="D599" s="47"/>
      <c r="E599" s="47"/>
      <c r="F599" s="47"/>
      <c r="G599" s="47"/>
      <c r="H599" s="28"/>
      <c r="I599" s="101">
        <f>I600+I606</f>
        <v>119463.8</v>
      </c>
      <c r="J599" s="141"/>
      <c r="K599" s="141"/>
      <c r="L599" s="141"/>
      <c r="M599" s="141"/>
      <c r="N599" s="171">
        <f>N600+N606</f>
        <v>20</v>
      </c>
      <c r="O599" s="171">
        <f>O600+O606</f>
        <v>119483.8</v>
      </c>
    </row>
    <row r="600" spans="1:15" ht="18">
      <c r="A600" s="60" t="s">
        <v>294</v>
      </c>
      <c r="B600" s="47" t="s">
        <v>350</v>
      </c>
      <c r="C600" s="47" t="s">
        <v>218</v>
      </c>
      <c r="D600" s="47" t="s">
        <v>219</v>
      </c>
      <c r="E600" s="47"/>
      <c r="F600" s="47"/>
      <c r="G600" s="47"/>
      <c r="H600" s="28"/>
      <c r="I600" s="101">
        <f>I601</f>
        <v>220</v>
      </c>
      <c r="J600" s="141"/>
      <c r="K600" s="141"/>
      <c r="L600" s="141"/>
      <c r="M600" s="141"/>
      <c r="N600" s="171">
        <f aca="true" t="shared" si="119" ref="N600:O604">N601</f>
        <v>0</v>
      </c>
      <c r="O600" s="171">
        <f t="shared" si="119"/>
        <v>220</v>
      </c>
    </row>
    <row r="601" spans="1:15" ht="18.75" customHeight="1">
      <c r="A601" s="127" t="s">
        <v>190</v>
      </c>
      <c r="B601" s="26" t="s">
        <v>350</v>
      </c>
      <c r="C601" s="26" t="s">
        <v>218</v>
      </c>
      <c r="D601" s="26" t="s">
        <v>219</v>
      </c>
      <c r="E601" s="26" t="s">
        <v>400</v>
      </c>
      <c r="F601" s="47"/>
      <c r="G601" s="47"/>
      <c r="H601" s="28"/>
      <c r="I601" s="27">
        <f>I602</f>
        <v>220</v>
      </c>
      <c r="J601" s="141"/>
      <c r="K601" s="141"/>
      <c r="L601" s="141"/>
      <c r="M601" s="141"/>
      <c r="N601" s="160">
        <f t="shared" si="119"/>
        <v>0</v>
      </c>
      <c r="O601" s="160">
        <f t="shared" si="119"/>
        <v>220</v>
      </c>
    </row>
    <row r="602" spans="1:15" ht="78.75" customHeight="1">
      <c r="A602" s="121" t="s">
        <v>295</v>
      </c>
      <c r="B602" s="26" t="s">
        <v>350</v>
      </c>
      <c r="C602" s="26" t="s">
        <v>218</v>
      </c>
      <c r="D602" s="26" t="s">
        <v>219</v>
      </c>
      <c r="E602" s="26" t="s">
        <v>95</v>
      </c>
      <c r="F602" s="26"/>
      <c r="G602" s="26"/>
      <c r="H602" s="28"/>
      <c r="I602" s="27">
        <f>I603</f>
        <v>220</v>
      </c>
      <c r="J602" s="141"/>
      <c r="K602" s="141"/>
      <c r="L602" s="141"/>
      <c r="M602" s="141"/>
      <c r="N602" s="160">
        <f t="shared" si="119"/>
        <v>0</v>
      </c>
      <c r="O602" s="160">
        <f t="shared" si="119"/>
        <v>220</v>
      </c>
    </row>
    <row r="603" spans="1:15" ht="45">
      <c r="A603" s="127" t="s">
        <v>359</v>
      </c>
      <c r="B603" s="26" t="s">
        <v>350</v>
      </c>
      <c r="C603" s="26" t="s">
        <v>218</v>
      </c>
      <c r="D603" s="26" t="s">
        <v>219</v>
      </c>
      <c r="E603" s="26" t="s">
        <v>95</v>
      </c>
      <c r="F603" s="26" t="s">
        <v>270</v>
      </c>
      <c r="G603" s="26"/>
      <c r="H603" s="28"/>
      <c r="I603" s="27">
        <f>I604</f>
        <v>220</v>
      </c>
      <c r="J603" s="141"/>
      <c r="K603" s="141"/>
      <c r="L603" s="141"/>
      <c r="M603" s="141"/>
      <c r="N603" s="160">
        <f t="shared" si="119"/>
        <v>0</v>
      </c>
      <c r="O603" s="160">
        <f t="shared" si="119"/>
        <v>220</v>
      </c>
    </row>
    <row r="604" spans="1:15" ht="45">
      <c r="A604" s="127" t="s">
        <v>345</v>
      </c>
      <c r="B604" s="26" t="s">
        <v>350</v>
      </c>
      <c r="C604" s="26" t="s">
        <v>218</v>
      </c>
      <c r="D604" s="26" t="s">
        <v>219</v>
      </c>
      <c r="E604" s="26" t="s">
        <v>95</v>
      </c>
      <c r="F604" s="26" t="s">
        <v>271</v>
      </c>
      <c r="G604" s="26"/>
      <c r="H604" s="28"/>
      <c r="I604" s="27">
        <f>I605</f>
        <v>220</v>
      </c>
      <c r="J604" s="141"/>
      <c r="K604" s="141"/>
      <c r="L604" s="141"/>
      <c r="M604" s="141"/>
      <c r="N604" s="160">
        <f t="shared" si="119"/>
        <v>0</v>
      </c>
      <c r="O604" s="160">
        <f t="shared" si="119"/>
        <v>220</v>
      </c>
    </row>
    <row r="605" spans="1:15" ht="18">
      <c r="A605" s="129" t="s">
        <v>260</v>
      </c>
      <c r="B605" s="28" t="s">
        <v>350</v>
      </c>
      <c r="C605" s="28" t="s">
        <v>218</v>
      </c>
      <c r="D605" s="28" t="s">
        <v>219</v>
      </c>
      <c r="E605" s="28" t="s">
        <v>95</v>
      </c>
      <c r="F605" s="28" t="s">
        <v>271</v>
      </c>
      <c r="G605" s="28" t="s">
        <v>248</v>
      </c>
      <c r="H605" s="28"/>
      <c r="I605" s="29">
        <v>220</v>
      </c>
      <c r="J605" s="141"/>
      <c r="K605" s="141"/>
      <c r="L605" s="141"/>
      <c r="M605" s="141"/>
      <c r="N605" s="172">
        <v>0</v>
      </c>
      <c r="O605" s="172">
        <f>I605+N605</f>
        <v>220</v>
      </c>
    </row>
    <row r="606" spans="1:15" ht="19.5" customHeight="1">
      <c r="A606" s="65" t="s">
        <v>346</v>
      </c>
      <c r="B606" s="47" t="s">
        <v>350</v>
      </c>
      <c r="C606" s="47" t="s">
        <v>218</v>
      </c>
      <c r="D606" s="47" t="s">
        <v>217</v>
      </c>
      <c r="E606" s="47"/>
      <c r="F606" s="47"/>
      <c r="G606" s="47"/>
      <c r="H606" s="28"/>
      <c r="I606" s="101">
        <f>I607+I626+I648</f>
        <v>119243.8</v>
      </c>
      <c r="J606" s="101">
        <f aca="true" t="shared" si="120" ref="J606:O606">J607+J626+J648</f>
        <v>0</v>
      </c>
      <c r="K606" s="101">
        <f t="shared" si="120"/>
        <v>0</v>
      </c>
      <c r="L606" s="101">
        <f t="shared" si="120"/>
        <v>0</v>
      </c>
      <c r="M606" s="101">
        <f t="shared" si="120"/>
        <v>0</v>
      </c>
      <c r="N606" s="171">
        <f t="shared" si="120"/>
        <v>20</v>
      </c>
      <c r="O606" s="171">
        <f t="shared" si="120"/>
        <v>119263.8</v>
      </c>
    </row>
    <row r="607" spans="1:15" ht="75">
      <c r="A607" s="127" t="s">
        <v>517</v>
      </c>
      <c r="B607" s="26" t="s">
        <v>350</v>
      </c>
      <c r="C607" s="26" t="s">
        <v>218</v>
      </c>
      <c r="D607" s="26" t="s">
        <v>217</v>
      </c>
      <c r="E607" s="26" t="s">
        <v>96</v>
      </c>
      <c r="F607" s="26"/>
      <c r="G607" s="26"/>
      <c r="H607" s="28"/>
      <c r="I607" s="27">
        <f>I608+I617</f>
        <v>102211.1</v>
      </c>
      <c r="J607" s="141"/>
      <c r="K607" s="141"/>
      <c r="L607" s="141"/>
      <c r="M607" s="141"/>
      <c r="N607" s="160">
        <f>N608+N617</f>
        <v>-20</v>
      </c>
      <c r="O607" s="160">
        <f>O608+O617</f>
        <v>102191.1</v>
      </c>
    </row>
    <row r="608" spans="1:15" ht="45">
      <c r="A608" s="127" t="s">
        <v>441</v>
      </c>
      <c r="B608" s="26" t="s">
        <v>350</v>
      </c>
      <c r="C608" s="26" t="s">
        <v>218</v>
      </c>
      <c r="D608" s="26" t="s">
        <v>217</v>
      </c>
      <c r="E608" s="26" t="s">
        <v>97</v>
      </c>
      <c r="F608" s="26"/>
      <c r="G608" s="26"/>
      <c r="H608" s="28"/>
      <c r="I608" s="27">
        <f>I610+I613</f>
        <v>61568.6</v>
      </c>
      <c r="J608" s="141"/>
      <c r="K608" s="141"/>
      <c r="L608" s="141"/>
      <c r="M608" s="141"/>
      <c r="N608" s="160">
        <f>N610+N613</f>
        <v>763.5</v>
      </c>
      <c r="O608" s="160">
        <f>O610+O613</f>
        <v>62332.1</v>
      </c>
    </row>
    <row r="609" spans="1:15" ht="18">
      <c r="A609" s="127" t="s">
        <v>326</v>
      </c>
      <c r="B609" s="26" t="s">
        <v>350</v>
      </c>
      <c r="C609" s="26" t="s">
        <v>218</v>
      </c>
      <c r="D609" s="26" t="s">
        <v>217</v>
      </c>
      <c r="E609" s="26" t="s">
        <v>160</v>
      </c>
      <c r="F609" s="26"/>
      <c r="G609" s="26"/>
      <c r="H609" s="28"/>
      <c r="I609" s="27">
        <f>I610</f>
        <v>60000</v>
      </c>
      <c r="J609" s="141"/>
      <c r="K609" s="141"/>
      <c r="L609" s="141"/>
      <c r="M609" s="141"/>
      <c r="N609" s="160">
        <f aca="true" t="shared" si="121" ref="N609:O611">N610</f>
        <v>0</v>
      </c>
      <c r="O609" s="160">
        <f t="shared" si="121"/>
        <v>60000</v>
      </c>
    </row>
    <row r="610" spans="1:15" ht="45">
      <c r="A610" s="127" t="s">
        <v>359</v>
      </c>
      <c r="B610" s="26" t="s">
        <v>350</v>
      </c>
      <c r="C610" s="26" t="s">
        <v>218</v>
      </c>
      <c r="D610" s="26" t="s">
        <v>217</v>
      </c>
      <c r="E610" s="26" t="s">
        <v>160</v>
      </c>
      <c r="F610" s="26" t="s">
        <v>270</v>
      </c>
      <c r="G610" s="26"/>
      <c r="H610" s="28"/>
      <c r="I610" s="27">
        <f>I611</f>
        <v>60000</v>
      </c>
      <c r="J610" s="141"/>
      <c r="K610" s="141"/>
      <c r="L610" s="141"/>
      <c r="M610" s="141"/>
      <c r="N610" s="160">
        <f t="shared" si="121"/>
        <v>0</v>
      </c>
      <c r="O610" s="160">
        <f t="shared" si="121"/>
        <v>60000</v>
      </c>
    </row>
    <row r="611" spans="1:15" ht="45">
      <c r="A611" s="127" t="s">
        <v>345</v>
      </c>
      <c r="B611" s="26" t="s">
        <v>350</v>
      </c>
      <c r="C611" s="26" t="s">
        <v>218</v>
      </c>
      <c r="D611" s="26" t="s">
        <v>217</v>
      </c>
      <c r="E611" s="26" t="s">
        <v>160</v>
      </c>
      <c r="F611" s="26" t="s">
        <v>271</v>
      </c>
      <c r="G611" s="26"/>
      <c r="H611" s="28"/>
      <c r="I611" s="27">
        <f>I612</f>
        <v>60000</v>
      </c>
      <c r="J611" s="141"/>
      <c r="K611" s="141"/>
      <c r="L611" s="141"/>
      <c r="M611" s="141"/>
      <c r="N611" s="160">
        <f t="shared" si="121"/>
        <v>0</v>
      </c>
      <c r="O611" s="160">
        <f t="shared" si="121"/>
        <v>60000</v>
      </c>
    </row>
    <row r="612" spans="1:15" ht="18">
      <c r="A612" s="129" t="s">
        <v>261</v>
      </c>
      <c r="B612" s="28" t="s">
        <v>350</v>
      </c>
      <c r="C612" s="28" t="s">
        <v>218</v>
      </c>
      <c r="D612" s="28" t="s">
        <v>217</v>
      </c>
      <c r="E612" s="28" t="s">
        <v>160</v>
      </c>
      <c r="F612" s="28" t="s">
        <v>271</v>
      </c>
      <c r="G612" s="28" t="s">
        <v>249</v>
      </c>
      <c r="H612" s="28"/>
      <c r="I612" s="29">
        <v>60000</v>
      </c>
      <c r="J612" s="141"/>
      <c r="K612" s="141"/>
      <c r="L612" s="141"/>
      <c r="M612" s="141"/>
      <c r="N612" s="172">
        <v>0</v>
      </c>
      <c r="O612" s="172">
        <f>I612+N612</f>
        <v>60000</v>
      </c>
    </row>
    <row r="613" spans="1:15" ht="18">
      <c r="A613" s="127" t="s">
        <v>326</v>
      </c>
      <c r="B613" s="26" t="s">
        <v>350</v>
      </c>
      <c r="C613" s="26" t="s">
        <v>218</v>
      </c>
      <c r="D613" s="26" t="s">
        <v>217</v>
      </c>
      <c r="E613" s="26" t="s">
        <v>98</v>
      </c>
      <c r="F613" s="26"/>
      <c r="G613" s="26"/>
      <c r="H613" s="28"/>
      <c r="I613" s="27">
        <f>I614</f>
        <v>1568.6</v>
      </c>
      <c r="J613" s="141"/>
      <c r="K613" s="141"/>
      <c r="L613" s="141"/>
      <c r="M613" s="141"/>
      <c r="N613" s="160">
        <f aca="true" t="shared" si="122" ref="N613:O615">N614</f>
        <v>763.5</v>
      </c>
      <c r="O613" s="160">
        <f t="shared" si="122"/>
        <v>2332.1</v>
      </c>
    </row>
    <row r="614" spans="1:15" ht="45">
      <c r="A614" s="127" t="s">
        <v>359</v>
      </c>
      <c r="B614" s="26" t="s">
        <v>350</v>
      </c>
      <c r="C614" s="26" t="s">
        <v>218</v>
      </c>
      <c r="D614" s="26" t="s">
        <v>217</v>
      </c>
      <c r="E614" s="26" t="s">
        <v>98</v>
      </c>
      <c r="F614" s="26" t="s">
        <v>270</v>
      </c>
      <c r="G614" s="26"/>
      <c r="H614" s="28"/>
      <c r="I614" s="27">
        <f>I615</f>
        <v>1568.6</v>
      </c>
      <c r="J614" s="141"/>
      <c r="K614" s="141"/>
      <c r="L614" s="141"/>
      <c r="M614" s="141"/>
      <c r="N614" s="160">
        <f t="shared" si="122"/>
        <v>763.5</v>
      </c>
      <c r="O614" s="160">
        <f t="shared" si="122"/>
        <v>2332.1</v>
      </c>
    </row>
    <row r="615" spans="1:15" ht="45">
      <c r="A615" s="127" t="s">
        <v>345</v>
      </c>
      <c r="B615" s="26" t="s">
        <v>350</v>
      </c>
      <c r="C615" s="26" t="s">
        <v>218</v>
      </c>
      <c r="D615" s="26" t="s">
        <v>217</v>
      </c>
      <c r="E615" s="26" t="s">
        <v>98</v>
      </c>
      <c r="F615" s="26" t="s">
        <v>271</v>
      </c>
      <c r="G615" s="26"/>
      <c r="H615" s="28"/>
      <c r="I615" s="27">
        <f>I616</f>
        <v>1568.6</v>
      </c>
      <c r="J615" s="141"/>
      <c r="K615" s="141"/>
      <c r="L615" s="141"/>
      <c r="M615" s="141"/>
      <c r="N615" s="160">
        <f t="shared" si="122"/>
        <v>763.5</v>
      </c>
      <c r="O615" s="160">
        <f t="shared" si="122"/>
        <v>2332.1</v>
      </c>
    </row>
    <row r="616" spans="1:15" ht="18">
      <c r="A616" s="129" t="s">
        <v>260</v>
      </c>
      <c r="B616" s="28" t="s">
        <v>350</v>
      </c>
      <c r="C616" s="28" t="s">
        <v>218</v>
      </c>
      <c r="D616" s="28" t="s">
        <v>217</v>
      </c>
      <c r="E616" s="28" t="s">
        <v>98</v>
      </c>
      <c r="F616" s="28" t="s">
        <v>271</v>
      </c>
      <c r="G616" s="28" t="s">
        <v>248</v>
      </c>
      <c r="H616" s="28"/>
      <c r="I616" s="29">
        <v>1568.6</v>
      </c>
      <c r="J616" s="141"/>
      <c r="K616" s="141"/>
      <c r="L616" s="141"/>
      <c r="M616" s="141"/>
      <c r="N616" s="172">
        <v>763.5</v>
      </c>
      <c r="O616" s="172">
        <f>I616+N616</f>
        <v>2332.1</v>
      </c>
    </row>
    <row r="617" spans="1:15" ht="45">
      <c r="A617" s="127" t="s">
        <v>438</v>
      </c>
      <c r="B617" s="26" t="s">
        <v>350</v>
      </c>
      <c r="C617" s="26" t="s">
        <v>218</v>
      </c>
      <c r="D617" s="26" t="s">
        <v>217</v>
      </c>
      <c r="E617" s="26" t="s">
        <v>99</v>
      </c>
      <c r="F617" s="26"/>
      <c r="G617" s="26"/>
      <c r="H617" s="28"/>
      <c r="I617" s="27">
        <f>I618+I622</f>
        <v>40642.5</v>
      </c>
      <c r="J617" s="141"/>
      <c r="K617" s="141"/>
      <c r="L617" s="141"/>
      <c r="M617" s="141"/>
      <c r="N617" s="160">
        <f>N618+N622</f>
        <v>-783.5</v>
      </c>
      <c r="O617" s="160">
        <f>O618+O622</f>
        <v>39859</v>
      </c>
    </row>
    <row r="618" spans="1:15" ht="18">
      <c r="A618" s="127" t="s">
        <v>326</v>
      </c>
      <c r="B618" s="26" t="s">
        <v>350</v>
      </c>
      <c r="C618" s="26" t="s">
        <v>218</v>
      </c>
      <c r="D618" s="26" t="s">
        <v>217</v>
      </c>
      <c r="E618" s="26" t="s">
        <v>101</v>
      </c>
      <c r="F618" s="26"/>
      <c r="G618" s="26"/>
      <c r="H618" s="28"/>
      <c r="I618" s="27">
        <f>I619</f>
        <v>38355.1</v>
      </c>
      <c r="J618" s="141"/>
      <c r="K618" s="141"/>
      <c r="L618" s="141"/>
      <c r="M618" s="141"/>
      <c r="N618" s="160">
        <f aca="true" t="shared" si="123" ref="N618:O620">N619</f>
        <v>0</v>
      </c>
      <c r="O618" s="160">
        <f t="shared" si="123"/>
        <v>38355.1</v>
      </c>
    </row>
    <row r="619" spans="1:15" ht="45">
      <c r="A619" s="127" t="s">
        <v>359</v>
      </c>
      <c r="B619" s="26" t="s">
        <v>350</v>
      </c>
      <c r="C619" s="26" t="s">
        <v>218</v>
      </c>
      <c r="D619" s="26" t="s">
        <v>217</v>
      </c>
      <c r="E619" s="26" t="s">
        <v>101</v>
      </c>
      <c r="F619" s="26" t="s">
        <v>270</v>
      </c>
      <c r="G619" s="26"/>
      <c r="H619" s="28"/>
      <c r="I619" s="27">
        <f>I620</f>
        <v>38355.1</v>
      </c>
      <c r="J619" s="141"/>
      <c r="K619" s="141"/>
      <c r="L619" s="141"/>
      <c r="M619" s="141"/>
      <c r="N619" s="160">
        <f t="shared" si="123"/>
        <v>0</v>
      </c>
      <c r="O619" s="160">
        <f t="shared" si="123"/>
        <v>38355.1</v>
      </c>
    </row>
    <row r="620" spans="1:15" ht="45">
      <c r="A620" s="127" t="s">
        <v>345</v>
      </c>
      <c r="B620" s="26" t="s">
        <v>350</v>
      </c>
      <c r="C620" s="26" t="s">
        <v>218</v>
      </c>
      <c r="D620" s="26" t="s">
        <v>217</v>
      </c>
      <c r="E620" s="26" t="s">
        <v>101</v>
      </c>
      <c r="F620" s="26" t="s">
        <v>271</v>
      </c>
      <c r="G620" s="26"/>
      <c r="H620" s="28"/>
      <c r="I620" s="27">
        <f>I621</f>
        <v>38355.1</v>
      </c>
      <c r="J620" s="141"/>
      <c r="K620" s="141"/>
      <c r="L620" s="141"/>
      <c r="M620" s="141"/>
      <c r="N620" s="160">
        <f t="shared" si="123"/>
        <v>0</v>
      </c>
      <c r="O620" s="160">
        <f t="shared" si="123"/>
        <v>38355.1</v>
      </c>
    </row>
    <row r="621" spans="1:15" ht="18">
      <c r="A621" s="129" t="s">
        <v>261</v>
      </c>
      <c r="B621" s="28" t="s">
        <v>350</v>
      </c>
      <c r="C621" s="28" t="s">
        <v>218</v>
      </c>
      <c r="D621" s="28" t="s">
        <v>217</v>
      </c>
      <c r="E621" s="28" t="s">
        <v>101</v>
      </c>
      <c r="F621" s="28" t="s">
        <v>271</v>
      </c>
      <c r="G621" s="28" t="s">
        <v>249</v>
      </c>
      <c r="H621" s="28"/>
      <c r="I621" s="29">
        <v>38355.1</v>
      </c>
      <c r="J621" s="141"/>
      <c r="K621" s="141"/>
      <c r="L621" s="141"/>
      <c r="M621" s="141"/>
      <c r="N621" s="172">
        <v>0</v>
      </c>
      <c r="O621" s="172">
        <f>I621+N621</f>
        <v>38355.1</v>
      </c>
    </row>
    <row r="622" spans="1:15" ht="18">
      <c r="A622" s="127" t="s">
        <v>326</v>
      </c>
      <c r="B622" s="26" t="s">
        <v>350</v>
      </c>
      <c r="C622" s="26" t="s">
        <v>218</v>
      </c>
      <c r="D622" s="26" t="s">
        <v>217</v>
      </c>
      <c r="E622" s="26" t="s">
        <v>100</v>
      </c>
      <c r="F622" s="26"/>
      <c r="G622" s="26"/>
      <c r="H622" s="28"/>
      <c r="I622" s="27">
        <f>I623</f>
        <v>2287.4</v>
      </c>
      <c r="J622" s="141"/>
      <c r="K622" s="141"/>
      <c r="L622" s="141"/>
      <c r="M622" s="141"/>
      <c r="N622" s="160">
        <f aca="true" t="shared" si="124" ref="N622:O624">N623</f>
        <v>-783.5</v>
      </c>
      <c r="O622" s="160">
        <f t="shared" si="124"/>
        <v>1503.9</v>
      </c>
    </row>
    <row r="623" spans="1:15" ht="45">
      <c r="A623" s="127" t="s">
        <v>359</v>
      </c>
      <c r="B623" s="26" t="s">
        <v>350</v>
      </c>
      <c r="C623" s="26" t="s">
        <v>218</v>
      </c>
      <c r="D623" s="26" t="s">
        <v>217</v>
      </c>
      <c r="E623" s="26" t="s">
        <v>100</v>
      </c>
      <c r="F623" s="26" t="s">
        <v>270</v>
      </c>
      <c r="G623" s="26"/>
      <c r="H623" s="28"/>
      <c r="I623" s="27">
        <f>I624</f>
        <v>2287.4</v>
      </c>
      <c r="J623" s="141"/>
      <c r="K623" s="141"/>
      <c r="L623" s="141"/>
      <c r="M623" s="141"/>
      <c r="N623" s="160">
        <f t="shared" si="124"/>
        <v>-783.5</v>
      </c>
      <c r="O623" s="160">
        <f t="shared" si="124"/>
        <v>1503.9</v>
      </c>
    </row>
    <row r="624" spans="1:15" ht="45">
      <c r="A624" s="127" t="s">
        <v>345</v>
      </c>
      <c r="B624" s="26" t="s">
        <v>350</v>
      </c>
      <c r="C624" s="26" t="s">
        <v>218</v>
      </c>
      <c r="D624" s="26" t="s">
        <v>217</v>
      </c>
      <c r="E624" s="26" t="s">
        <v>100</v>
      </c>
      <c r="F624" s="26" t="s">
        <v>271</v>
      </c>
      <c r="G624" s="26"/>
      <c r="H624" s="28"/>
      <c r="I624" s="27">
        <f>I625</f>
        <v>2287.4</v>
      </c>
      <c r="J624" s="141"/>
      <c r="K624" s="141"/>
      <c r="L624" s="141"/>
      <c r="M624" s="141"/>
      <c r="N624" s="160">
        <f t="shared" si="124"/>
        <v>-783.5</v>
      </c>
      <c r="O624" s="160">
        <f t="shared" si="124"/>
        <v>1503.9</v>
      </c>
    </row>
    <row r="625" spans="1:15" ht="18">
      <c r="A625" s="129" t="s">
        <v>260</v>
      </c>
      <c r="B625" s="28" t="s">
        <v>350</v>
      </c>
      <c r="C625" s="28" t="s">
        <v>218</v>
      </c>
      <c r="D625" s="28" t="s">
        <v>217</v>
      </c>
      <c r="E625" s="28" t="s">
        <v>100</v>
      </c>
      <c r="F625" s="28" t="s">
        <v>271</v>
      </c>
      <c r="G625" s="28" t="s">
        <v>248</v>
      </c>
      <c r="H625" s="28"/>
      <c r="I625" s="29">
        <v>2287.4</v>
      </c>
      <c r="J625" s="141"/>
      <c r="K625" s="141"/>
      <c r="L625" s="141"/>
      <c r="M625" s="141"/>
      <c r="N625" s="172">
        <v>-783.5</v>
      </c>
      <c r="O625" s="172">
        <f>I625+N625</f>
        <v>1503.9</v>
      </c>
    </row>
    <row r="626" spans="1:15" ht="60">
      <c r="A626" s="127" t="s">
        <v>365</v>
      </c>
      <c r="B626" s="26" t="s">
        <v>350</v>
      </c>
      <c r="C626" s="26" t="s">
        <v>218</v>
      </c>
      <c r="D626" s="26" t="s">
        <v>217</v>
      </c>
      <c r="E626" s="26" t="s">
        <v>158</v>
      </c>
      <c r="F626" s="26"/>
      <c r="G626" s="26"/>
      <c r="H626" s="28"/>
      <c r="I626" s="27">
        <f>I632+I627</f>
        <v>16762.7</v>
      </c>
      <c r="J626" s="27">
        <f aca="true" t="shared" si="125" ref="J626:O626">J632+J627</f>
        <v>0</v>
      </c>
      <c r="K626" s="27">
        <f t="shared" si="125"/>
        <v>0</v>
      </c>
      <c r="L626" s="27">
        <f t="shared" si="125"/>
        <v>0</v>
      </c>
      <c r="M626" s="27">
        <f t="shared" si="125"/>
        <v>0</v>
      </c>
      <c r="N626" s="160">
        <f t="shared" si="125"/>
        <v>20</v>
      </c>
      <c r="O626" s="160">
        <f t="shared" si="125"/>
        <v>16782.7</v>
      </c>
    </row>
    <row r="627" spans="1:15" ht="45">
      <c r="A627" s="127" t="s">
        <v>150</v>
      </c>
      <c r="B627" s="26" t="s">
        <v>350</v>
      </c>
      <c r="C627" s="26" t="s">
        <v>218</v>
      </c>
      <c r="D627" s="26" t="s">
        <v>217</v>
      </c>
      <c r="E627" s="26" t="s">
        <v>526</v>
      </c>
      <c r="F627" s="26"/>
      <c r="G627" s="26"/>
      <c r="H627" s="28"/>
      <c r="I627" s="27">
        <f>I628</f>
        <v>374.6</v>
      </c>
      <c r="J627" s="141"/>
      <c r="K627" s="141"/>
      <c r="L627" s="141"/>
      <c r="M627" s="141"/>
      <c r="N627" s="160">
        <f aca="true" t="shared" si="126" ref="N627:O630">N628</f>
        <v>20</v>
      </c>
      <c r="O627" s="160">
        <f t="shared" si="126"/>
        <v>394.6</v>
      </c>
    </row>
    <row r="628" spans="1:15" ht="18">
      <c r="A628" s="127" t="s">
        <v>326</v>
      </c>
      <c r="B628" s="26" t="s">
        <v>350</v>
      </c>
      <c r="C628" s="26" t="s">
        <v>218</v>
      </c>
      <c r="D628" s="26" t="s">
        <v>217</v>
      </c>
      <c r="E628" s="26" t="s">
        <v>527</v>
      </c>
      <c r="F628" s="26"/>
      <c r="G628" s="26"/>
      <c r="H628" s="28"/>
      <c r="I628" s="27">
        <f>I629</f>
        <v>374.6</v>
      </c>
      <c r="J628" s="141"/>
      <c r="K628" s="141"/>
      <c r="L628" s="141"/>
      <c r="M628" s="141"/>
      <c r="N628" s="160">
        <f t="shared" si="126"/>
        <v>20</v>
      </c>
      <c r="O628" s="160">
        <f t="shared" si="126"/>
        <v>394.6</v>
      </c>
    </row>
    <row r="629" spans="1:15" ht="45">
      <c r="A629" s="127" t="s">
        <v>359</v>
      </c>
      <c r="B629" s="26" t="s">
        <v>350</v>
      </c>
      <c r="C629" s="26" t="s">
        <v>218</v>
      </c>
      <c r="D629" s="26" t="s">
        <v>217</v>
      </c>
      <c r="E629" s="26" t="s">
        <v>527</v>
      </c>
      <c r="F629" s="26" t="s">
        <v>270</v>
      </c>
      <c r="G629" s="26"/>
      <c r="H629" s="28"/>
      <c r="I629" s="27">
        <f>I630</f>
        <v>374.6</v>
      </c>
      <c r="J629" s="141"/>
      <c r="K629" s="141"/>
      <c r="L629" s="141"/>
      <c r="M629" s="141"/>
      <c r="N629" s="160">
        <f t="shared" si="126"/>
        <v>20</v>
      </c>
      <c r="O629" s="160">
        <f t="shared" si="126"/>
        <v>394.6</v>
      </c>
    </row>
    <row r="630" spans="1:15" ht="45">
      <c r="A630" s="127" t="s">
        <v>345</v>
      </c>
      <c r="B630" s="26" t="s">
        <v>350</v>
      </c>
      <c r="C630" s="26" t="s">
        <v>218</v>
      </c>
      <c r="D630" s="26" t="s">
        <v>217</v>
      </c>
      <c r="E630" s="26" t="s">
        <v>527</v>
      </c>
      <c r="F630" s="26" t="s">
        <v>271</v>
      </c>
      <c r="G630" s="26"/>
      <c r="H630" s="28"/>
      <c r="I630" s="27">
        <f>I631</f>
        <v>374.6</v>
      </c>
      <c r="J630" s="141"/>
      <c r="K630" s="141"/>
      <c r="L630" s="141"/>
      <c r="M630" s="141"/>
      <c r="N630" s="160">
        <f t="shared" si="126"/>
        <v>20</v>
      </c>
      <c r="O630" s="160">
        <f t="shared" si="126"/>
        <v>394.6</v>
      </c>
    </row>
    <row r="631" spans="1:15" ht="18">
      <c r="A631" s="129" t="s">
        <v>260</v>
      </c>
      <c r="B631" s="28" t="s">
        <v>350</v>
      </c>
      <c r="C631" s="28" t="s">
        <v>218</v>
      </c>
      <c r="D631" s="28" t="s">
        <v>217</v>
      </c>
      <c r="E631" s="28" t="s">
        <v>527</v>
      </c>
      <c r="F631" s="28" t="s">
        <v>271</v>
      </c>
      <c r="G631" s="28" t="s">
        <v>248</v>
      </c>
      <c r="H631" s="28"/>
      <c r="I631" s="29">
        <v>374.6</v>
      </c>
      <c r="J631" s="140"/>
      <c r="K631" s="140"/>
      <c r="L631" s="140"/>
      <c r="M631" s="140"/>
      <c r="N631" s="164">
        <v>20</v>
      </c>
      <c r="O631" s="164">
        <f>I631+N631</f>
        <v>394.6</v>
      </c>
    </row>
    <row r="632" spans="1:15" ht="86.25" customHeight="1">
      <c r="A632" s="127" t="s">
        <v>530</v>
      </c>
      <c r="B632" s="26" t="s">
        <v>350</v>
      </c>
      <c r="C632" s="26" t="s">
        <v>218</v>
      </c>
      <c r="D632" s="26" t="s">
        <v>217</v>
      </c>
      <c r="E632" s="26" t="s">
        <v>416</v>
      </c>
      <c r="F632" s="26"/>
      <c r="G632" s="26"/>
      <c r="H632" s="28"/>
      <c r="I632" s="27">
        <f>I644+I640+I633</f>
        <v>16388.100000000002</v>
      </c>
      <c r="J632" s="27">
        <f aca="true" t="shared" si="127" ref="J632:O632">J644+J640+J633</f>
        <v>0</v>
      </c>
      <c r="K632" s="27">
        <f t="shared" si="127"/>
        <v>0</v>
      </c>
      <c r="L632" s="27">
        <f t="shared" si="127"/>
        <v>0</v>
      </c>
      <c r="M632" s="27">
        <f t="shared" si="127"/>
        <v>0</v>
      </c>
      <c r="N632" s="160">
        <f t="shared" si="127"/>
        <v>0</v>
      </c>
      <c r="O632" s="160">
        <f t="shared" si="127"/>
        <v>16388.100000000002</v>
      </c>
    </row>
    <row r="633" spans="1:15" ht="32.25" customHeight="1">
      <c r="A633" s="127" t="s">
        <v>531</v>
      </c>
      <c r="B633" s="26" t="s">
        <v>350</v>
      </c>
      <c r="C633" s="26" t="s">
        <v>218</v>
      </c>
      <c r="D633" s="26" t="s">
        <v>217</v>
      </c>
      <c r="E633" s="26" t="s">
        <v>425</v>
      </c>
      <c r="F633" s="26"/>
      <c r="G633" s="26"/>
      <c r="H633" s="28"/>
      <c r="I633" s="27">
        <f>I634+I637</f>
        <v>16388.100000000002</v>
      </c>
      <c r="J633" s="27">
        <f aca="true" t="shared" si="128" ref="J633:O633">J634+J637</f>
        <v>0</v>
      </c>
      <c r="K633" s="27">
        <f t="shared" si="128"/>
        <v>0</v>
      </c>
      <c r="L633" s="27">
        <f t="shared" si="128"/>
        <v>0</v>
      </c>
      <c r="M633" s="27">
        <f t="shared" si="128"/>
        <v>0</v>
      </c>
      <c r="N633" s="160">
        <f t="shared" si="128"/>
        <v>0</v>
      </c>
      <c r="O633" s="160">
        <f t="shared" si="128"/>
        <v>16388.100000000002</v>
      </c>
    </row>
    <row r="634" spans="1:15" ht="45">
      <c r="A634" s="127" t="s">
        <v>359</v>
      </c>
      <c r="B634" s="26" t="s">
        <v>350</v>
      </c>
      <c r="C634" s="26" t="s">
        <v>218</v>
      </c>
      <c r="D634" s="26" t="s">
        <v>217</v>
      </c>
      <c r="E634" s="26" t="s">
        <v>425</v>
      </c>
      <c r="F634" s="26" t="s">
        <v>270</v>
      </c>
      <c r="G634" s="26"/>
      <c r="H634" s="28"/>
      <c r="I634" s="27">
        <f>I635</f>
        <v>16224.2</v>
      </c>
      <c r="J634" s="141"/>
      <c r="K634" s="141"/>
      <c r="L634" s="141"/>
      <c r="M634" s="141"/>
      <c r="N634" s="160">
        <f>N635</f>
        <v>0</v>
      </c>
      <c r="O634" s="160">
        <f>O635</f>
        <v>16224.2</v>
      </c>
    </row>
    <row r="635" spans="1:15" ht="45">
      <c r="A635" s="127" t="s">
        <v>345</v>
      </c>
      <c r="B635" s="26" t="s">
        <v>350</v>
      </c>
      <c r="C635" s="26" t="s">
        <v>218</v>
      </c>
      <c r="D635" s="26" t="s">
        <v>217</v>
      </c>
      <c r="E635" s="26" t="s">
        <v>425</v>
      </c>
      <c r="F635" s="26" t="s">
        <v>271</v>
      </c>
      <c r="G635" s="26"/>
      <c r="H635" s="28"/>
      <c r="I635" s="27">
        <f>I636</f>
        <v>16224.2</v>
      </c>
      <c r="J635" s="141"/>
      <c r="K635" s="141"/>
      <c r="L635" s="141"/>
      <c r="M635" s="141"/>
      <c r="N635" s="160">
        <f>N636</f>
        <v>0</v>
      </c>
      <c r="O635" s="160">
        <f>O636</f>
        <v>16224.2</v>
      </c>
    </row>
    <row r="636" spans="1:15" ht="18">
      <c r="A636" s="129" t="s">
        <v>261</v>
      </c>
      <c r="B636" s="28" t="s">
        <v>350</v>
      </c>
      <c r="C636" s="28" t="s">
        <v>218</v>
      </c>
      <c r="D636" s="28" t="s">
        <v>217</v>
      </c>
      <c r="E636" s="28" t="s">
        <v>425</v>
      </c>
      <c r="F636" s="28" t="s">
        <v>271</v>
      </c>
      <c r="G636" s="28" t="s">
        <v>249</v>
      </c>
      <c r="H636" s="28"/>
      <c r="I636" s="29">
        <v>16224.2</v>
      </c>
      <c r="J636" s="140"/>
      <c r="K636" s="140"/>
      <c r="L636" s="140"/>
      <c r="M636" s="140"/>
      <c r="N636" s="164">
        <v>0</v>
      </c>
      <c r="O636" s="164">
        <f>I636+N636</f>
        <v>16224.2</v>
      </c>
    </row>
    <row r="637" spans="1:15" ht="45">
      <c r="A637" s="127" t="s">
        <v>359</v>
      </c>
      <c r="B637" s="26" t="s">
        <v>350</v>
      </c>
      <c r="C637" s="26" t="s">
        <v>218</v>
      </c>
      <c r="D637" s="26" t="s">
        <v>217</v>
      </c>
      <c r="E637" s="26" t="s">
        <v>425</v>
      </c>
      <c r="F637" s="26" t="s">
        <v>270</v>
      </c>
      <c r="G637" s="26"/>
      <c r="H637" s="28"/>
      <c r="I637" s="27">
        <f>I638</f>
        <v>163.9</v>
      </c>
      <c r="J637" s="140"/>
      <c r="K637" s="140"/>
      <c r="L637" s="140"/>
      <c r="M637" s="140"/>
      <c r="N637" s="160">
        <f>N638</f>
        <v>0</v>
      </c>
      <c r="O637" s="160">
        <f>O638</f>
        <v>163.9</v>
      </c>
    </row>
    <row r="638" spans="1:15" ht="45">
      <c r="A638" s="127" t="s">
        <v>345</v>
      </c>
      <c r="B638" s="26" t="s">
        <v>350</v>
      </c>
      <c r="C638" s="26" t="s">
        <v>218</v>
      </c>
      <c r="D638" s="26" t="s">
        <v>217</v>
      </c>
      <c r="E638" s="26" t="s">
        <v>425</v>
      </c>
      <c r="F638" s="26" t="s">
        <v>271</v>
      </c>
      <c r="G638" s="26"/>
      <c r="H638" s="28"/>
      <c r="I638" s="27">
        <f>I639</f>
        <v>163.9</v>
      </c>
      <c r="J638" s="140"/>
      <c r="K638" s="140"/>
      <c r="L638" s="140"/>
      <c r="M638" s="140"/>
      <c r="N638" s="160">
        <f>N639</f>
        <v>0</v>
      </c>
      <c r="O638" s="160">
        <f>O639</f>
        <v>163.9</v>
      </c>
    </row>
    <row r="639" spans="1:15" ht="18">
      <c r="A639" s="129" t="s">
        <v>260</v>
      </c>
      <c r="B639" s="28" t="s">
        <v>350</v>
      </c>
      <c r="C639" s="28" t="s">
        <v>218</v>
      </c>
      <c r="D639" s="28" t="s">
        <v>217</v>
      </c>
      <c r="E639" s="28" t="s">
        <v>425</v>
      </c>
      <c r="F639" s="28" t="s">
        <v>271</v>
      </c>
      <c r="G639" s="28" t="s">
        <v>248</v>
      </c>
      <c r="H639" s="28"/>
      <c r="I639" s="29">
        <v>163.9</v>
      </c>
      <c r="J639" s="140"/>
      <c r="K639" s="140"/>
      <c r="L639" s="140"/>
      <c r="M639" s="140"/>
      <c r="N639" s="164">
        <v>0</v>
      </c>
      <c r="O639" s="164">
        <f>I639+N639</f>
        <v>163.9</v>
      </c>
    </row>
    <row r="640" spans="1:15" ht="18">
      <c r="A640" s="127" t="s">
        <v>326</v>
      </c>
      <c r="B640" s="26" t="s">
        <v>350</v>
      </c>
      <c r="C640" s="26" t="s">
        <v>218</v>
      </c>
      <c r="D640" s="26" t="s">
        <v>217</v>
      </c>
      <c r="E640" s="26" t="s">
        <v>455</v>
      </c>
      <c r="F640" s="26"/>
      <c r="G640" s="26"/>
      <c r="H640" s="28"/>
      <c r="I640" s="27">
        <f>I641</f>
        <v>0</v>
      </c>
      <c r="J640" s="141"/>
      <c r="K640" s="141"/>
      <c r="L640" s="141"/>
      <c r="M640" s="141"/>
      <c r="N640" s="160">
        <f aca="true" t="shared" si="129" ref="N640:O642">N641</f>
        <v>0</v>
      </c>
      <c r="O640" s="160">
        <f t="shared" si="129"/>
        <v>0</v>
      </c>
    </row>
    <row r="641" spans="1:15" ht="45">
      <c r="A641" s="127" t="s">
        <v>359</v>
      </c>
      <c r="B641" s="26" t="s">
        <v>350</v>
      </c>
      <c r="C641" s="26" t="s">
        <v>218</v>
      </c>
      <c r="D641" s="26" t="s">
        <v>217</v>
      </c>
      <c r="E641" s="26" t="s">
        <v>455</v>
      </c>
      <c r="F641" s="26" t="s">
        <v>270</v>
      </c>
      <c r="G641" s="26"/>
      <c r="H641" s="28"/>
      <c r="I641" s="27">
        <f>I642</f>
        <v>0</v>
      </c>
      <c r="J641" s="141"/>
      <c r="K641" s="141"/>
      <c r="L641" s="141"/>
      <c r="M641" s="141"/>
      <c r="N641" s="160">
        <f t="shared" si="129"/>
        <v>0</v>
      </c>
      <c r="O641" s="160">
        <f t="shared" si="129"/>
        <v>0</v>
      </c>
    </row>
    <row r="642" spans="1:15" ht="45">
      <c r="A642" s="127" t="s">
        <v>345</v>
      </c>
      <c r="B642" s="26" t="s">
        <v>350</v>
      </c>
      <c r="C642" s="26" t="s">
        <v>218</v>
      </c>
      <c r="D642" s="26" t="s">
        <v>217</v>
      </c>
      <c r="E642" s="26" t="s">
        <v>455</v>
      </c>
      <c r="F642" s="26" t="s">
        <v>271</v>
      </c>
      <c r="G642" s="26"/>
      <c r="H642" s="28"/>
      <c r="I642" s="27">
        <f>I643</f>
        <v>0</v>
      </c>
      <c r="J642" s="141"/>
      <c r="K642" s="141"/>
      <c r="L642" s="141"/>
      <c r="M642" s="141"/>
      <c r="N642" s="160">
        <f t="shared" si="129"/>
        <v>0</v>
      </c>
      <c r="O642" s="160">
        <f t="shared" si="129"/>
        <v>0</v>
      </c>
    </row>
    <row r="643" spans="1:15" ht="18">
      <c r="A643" s="129" t="s">
        <v>261</v>
      </c>
      <c r="B643" s="28" t="s">
        <v>350</v>
      </c>
      <c r="C643" s="28" t="s">
        <v>218</v>
      </c>
      <c r="D643" s="28" t="s">
        <v>217</v>
      </c>
      <c r="E643" s="28" t="s">
        <v>455</v>
      </c>
      <c r="F643" s="28" t="s">
        <v>271</v>
      </c>
      <c r="G643" s="28" t="s">
        <v>249</v>
      </c>
      <c r="H643" s="28"/>
      <c r="I643" s="29">
        <v>0</v>
      </c>
      <c r="J643" s="141"/>
      <c r="K643" s="141"/>
      <c r="L643" s="141"/>
      <c r="M643" s="141"/>
      <c r="N643" s="172">
        <v>0</v>
      </c>
      <c r="O643" s="172">
        <f>I643+N643</f>
        <v>0</v>
      </c>
    </row>
    <row r="644" spans="1:15" ht="18">
      <c r="A644" s="127" t="s">
        <v>326</v>
      </c>
      <c r="B644" s="26" t="s">
        <v>350</v>
      </c>
      <c r="C644" s="26" t="s">
        <v>218</v>
      </c>
      <c r="D644" s="26" t="s">
        <v>217</v>
      </c>
      <c r="E644" s="26" t="s">
        <v>415</v>
      </c>
      <c r="F644" s="26"/>
      <c r="G644" s="26"/>
      <c r="H644" s="28"/>
      <c r="I644" s="27">
        <f>I645</f>
        <v>0</v>
      </c>
      <c r="J644" s="141"/>
      <c r="K644" s="141"/>
      <c r="L644" s="141"/>
      <c r="M644" s="141"/>
      <c r="N644" s="160">
        <f aca="true" t="shared" si="130" ref="N644:O646">N645</f>
        <v>0</v>
      </c>
      <c r="O644" s="160">
        <f t="shared" si="130"/>
        <v>0</v>
      </c>
    </row>
    <row r="645" spans="1:15" ht="45">
      <c r="A645" s="127" t="s">
        <v>359</v>
      </c>
      <c r="B645" s="26" t="s">
        <v>350</v>
      </c>
      <c r="C645" s="26" t="s">
        <v>218</v>
      </c>
      <c r="D645" s="26" t="s">
        <v>217</v>
      </c>
      <c r="E645" s="26" t="s">
        <v>415</v>
      </c>
      <c r="F645" s="26" t="s">
        <v>270</v>
      </c>
      <c r="G645" s="26"/>
      <c r="H645" s="28"/>
      <c r="I645" s="27">
        <f>I646</f>
        <v>0</v>
      </c>
      <c r="J645" s="141"/>
      <c r="K645" s="141"/>
      <c r="L645" s="141"/>
      <c r="M645" s="141"/>
      <c r="N645" s="160">
        <f t="shared" si="130"/>
        <v>0</v>
      </c>
      <c r="O645" s="160">
        <f t="shared" si="130"/>
        <v>0</v>
      </c>
    </row>
    <row r="646" spans="1:15" ht="45">
      <c r="A646" s="127" t="s">
        <v>345</v>
      </c>
      <c r="B646" s="26" t="s">
        <v>350</v>
      </c>
      <c r="C646" s="26" t="s">
        <v>218</v>
      </c>
      <c r="D646" s="26" t="s">
        <v>217</v>
      </c>
      <c r="E646" s="26" t="s">
        <v>415</v>
      </c>
      <c r="F646" s="26" t="s">
        <v>271</v>
      </c>
      <c r="G646" s="26"/>
      <c r="H646" s="28"/>
      <c r="I646" s="27">
        <f>I647</f>
        <v>0</v>
      </c>
      <c r="J646" s="141"/>
      <c r="K646" s="141"/>
      <c r="L646" s="141"/>
      <c r="M646" s="141"/>
      <c r="N646" s="160">
        <f t="shared" si="130"/>
        <v>0</v>
      </c>
      <c r="O646" s="160">
        <f t="shared" si="130"/>
        <v>0</v>
      </c>
    </row>
    <row r="647" spans="1:15" ht="18">
      <c r="A647" s="129" t="s">
        <v>260</v>
      </c>
      <c r="B647" s="28" t="s">
        <v>350</v>
      </c>
      <c r="C647" s="28" t="s">
        <v>218</v>
      </c>
      <c r="D647" s="28" t="s">
        <v>217</v>
      </c>
      <c r="E647" s="28" t="s">
        <v>415</v>
      </c>
      <c r="F647" s="28" t="s">
        <v>271</v>
      </c>
      <c r="G647" s="28" t="s">
        <v>248</v>
      </c>
      <c r="H647" s="28"/>
      <c r="I647" s="29">
        <v>0</v>
      </c>
      <c r="J647" s="141"/>
      <c r="K647" s="141"/>
      <c r="L647" s="141"/>
      <c r="M647" s="141"/>
      <c r="N647" s="172">
        <v>0</v>
      </c>
      <c r="O647" s="172">
        <f>I647+N647</f>
        <v>0</v>
      </c>
    </row>
    <row r="648" spans="1:15" ht="21" customHeight="1">
      <c r="A648" s="121" t="s">
        <v>190</v>
      </c>
      <c r="B648" s="26" t="s">
        <v>350</v>
      </c>
      <c r="C648" s="26" t="s">
        <v>218</v>
      </c>
      <c r="D648" s="26" t="s">
        <v>217</v>
      </c>
      <c r="E648" s="26" t="s">
        <v>400</v>
      </c>
      <c r="F648" s="28"/>
      <c r="G648" s="28"/>
      <c r="H648" s="28"/>
      <c r="I648" s="27">
        <f>I649</f>
        <v>270</v>
      </c>
      <c r="J648" s="141"/>
      <c r="K648" s="141"/>
      <c r="L648" s="141"/>
      <c r="M648" s="141"/>
      <c r="N648" s="160">
        <f aca="true" t="shared" si="131" ref="N648:O651">N649</f>
        <v>20</v>
      </c>
      <c r="O648" s="160">
        <f t="shared" si="131"/>
        <v>290</v>
      </c>
    </row>
    <row r="649" spans="1:15" ht="60">
      <c r="A649" s="121" t="s">
        <v>322</v>
      </c>
      <c r="B649" s="26" t="s">
        <v>350</v>
      </c>
      <c r="C649" s="26" t="s">
        <v>218</v>
      </c>
      <c r="D649" s="26" t="s">
        <v>217</v>
      </c>
      <c r="E649" s="26" t="s">
        <v>12</v>
      </c>
      <c r="F649" s="26"/>
      <c r="G649" s="26"/>
      <c r="H649" s="28"/>
      <c r="I649" s="27">
        <f>I650</f>
        <v>270</v>
      </c>
      <c r="J649" s="141"/>
      <c r="K649" s="141"/>
      <c r="L649" s="141"/>
      <c r="M649" s="141"/>
      <c r="N649" s="160">
        <f t="shared" si="131"/>
        <v>20</v>
      </c>
      <c r="O649" s="160">
        <f t="shared" si="131"/>
        <v>290</v>
      </c>
    </row>
    <row r="650" spans="1:15" ht="45">
      <c r="A650" s="127" t="s">
        <v>359</v>
      </c>
      <c r="B650" s="26" t="s">
        <v>350</v>
      </c>
      <c r="C650" s="26" t="s">
        <v>218</v>
      </c>
      <c r="D650" s="26" t="s">
        <v>217</v>
      </c>
      <c r="E650" s="26" t="s">
        <v>12</v>
      </c>
      <c r="F650" s="26" t="s">
        <v>270</v>
      </c>
      <c r="G650" s="26"/>
      <c r="H650" s="28"/>
      <c r="I650" s="27">
        <f>I651</f>
        <v>270</v>
      </c>
      <c r="J650" s="141"/>
      <c r="K650" s="141"/>
      <c r="L650" s="141"/>
      <c r="M650" s="141"/>
      <c r="N650" s="160">
        <f t="shared" si="131"/>
        <v>20</v>
      </c>
      <c r="O650" s="160">
        <f t="shared" si="131"/>
        <v>290</v>
      </c>
    </row>
    <row r="651" spans="1:15" ht="45">
      <c r="A651" s="127" t="s">
        <v>345</v>
      </c>
      <c r="B651" s="26" t="s">
        <v>350</v>
      </c>
      <c r="C651" s="26" t="s">
        <v>218</v>
      </c>
      <c r="D651" s="26" t="s">
        <v>217</v>
      </c>
      <c r="E651" s="26" t="s">
        <v>12</v>
      </c>
      <c r="F651" s="26" t="s">
        <v>271</v>
      </c>
      <c r="G651" s="26"/>
      <c r="H651" s="28"/>
      <c r="I651" s="27">
        <f>I652</f>
        <v>270</v>
      </c>
      <c r="J651" s="141"/>
      <c r="K651" s="141"/>
      <c r="L651" s="141"/>
      <c r="M651" s="141"/>
      <c r="N651" s="160">
        <f t="shared" si="131"/>
        <v>20</v>
      </c>
      <c r="O651" s="160">
        <f t="shared" si="131"/>
        <v>290</v>
      </c>
    </row>
    <row r="652" spans="1:15" ht="18">
      <c r="A652" s="129" t="s">
        <v>260</v>
      </c>
      <c r="B652" s="28" t="s">
        <v>350</v>
      </c>
      <c r="C652" s="28" t="s">
        <v>218</v>
      </c>
      <c r="D652" s="28" t="s">
        <v>217</v>
      </c>
      <c r="E652" s="28" t="s">
        <v>12</v>
      </c>
      <c r="F652" s="28" t="s">
        <v>271</v>
      </c>
      <c r="G652" s="28" t="s">
        <v>248</v>
      </c>
      <c r="H652" s="28"/>
      <c r="I652" s="29">
        <v>270</v>
      </c>
      <c r="J652" s="141"/>
      <c r="K652" s="141"/>
      <c r="L652" s="141"/>
      <c r="M652" s="141"/>
      <c r="N652" s="172">
        <v>20</v>
      </c>
      <c r="O652" s="172">
        <f>I652+N652</f>
        <v>290</v>
      </c>
    </row>
    <row r="653" spans="1:15" ht="18">
      <c r="A653" s="65" t="s">
        <v>204</v>
      </c>
      <c r="B653" s="47" t="s">
        <v>350</v>
      </c>
      <c r="C653" s="47" t="s">
        <v>220</v>
      </c>
      <c r="D653" s="26"/>
      <c r="E653" s="26"/>
      <c r="F653" s="26"/>
      <c r="G653" s="26"/>
      <c r="H653" s="28"/>
      <c r="I653" s="101">
        <f aca="true" t="shared" si="132" ref="I653:O653">I660+I678+I800+I654</f>
        <v>125329.1</v>
      </c>
      <c r="J653" s="101">
        <f t="shared" si="132"/>
        <v>0</v>
      </c>
      <c r="K653" s="101">
        <f t="shared" si="132"/>
        <v>0</v>
      </c>
      <c r="L653" s="101">
        <f t="shared" si="132"/>
        <v>0</v>
      </c>
      <c r="M653" s="101">
        <f t="shared" si="132"/>
        <v>0</v>
      </c>
      <c r="N653" s="171">
        <f t="shared" si="132"/>
        <v>5147.9</v>
      </c>
      <c r="O653" s="171">
        <f t="shared" si="132"/>
        <v>130477</v>
      </c>
    </row>
    <row r="654" spans="1:15" ht="18">
      <c r="A654" s="60" t="s">
        <v>205</v>
      </c>
      <c r="B654" s="47" t="s">
        <v>350</v>
      </c>
      <c r="C654" s="47" t="s">
        <v>220</v>
      </c>
      <c r="D654" s="47" t="s">
        <v>215</v>
      </c>
      <c r="E654" s="26"/>
      <c r="F654" s="26"/>
      <c r="G654" s="26"/>
      <c r="H654" s="28"/>
      <c r="I654" s="101">
        <f>I655</f>
        <v>140</v>
      </c>
      <c r="J654" s="139"/>
      <c r="K654" s="139"/>
      <c r="L654" s="139"/>
      <c r="M654" s="139"/>
      <c r="N654" s="171">
        <f aca="true" t="shared" si="133" ref="N654:O658">N655</f>
        <v>135</v>
      </c>
      <c r="O654" s="171">
        <f t="shared" si="133"/>
        <v>275</v>
      </c>
    </row>
    <row r="655" spans="1:15" ht="20.25" customHeight="1">
      <c r="A655" s="127" t="s">
        <v>190</v>
      </c>
      <c r="B655" s="26" t="s">
        <v>350</v>
      </c>
      <c r="C655" s="26" t="s">
        <v>220</v>
      </c>
      <c r="D655" s="26" t="s">
        <v>215</v>
      </c>
      <c r="E655" s="26" t="s">
        <v>400</v>
      </c>
      <c r="F655" s="26"/>
      <c r="G655" s="26"/>
      <c r="H655" s="28"/>
      <c r="I655" s="27">
        <f>I656</f>
        <v>140</v>
      </c>
      <c r="J655" s="141"/>
      <c r="K655" s="141"/>
      <c r="L655" s="141"/>
      <c r="M655" s="141"/>
      <c r="N655" s="160">
        <f t="shared" si="133"/>
        <v>135</v>
      </c>
      <c r="O655" s="160">
        <f t="shared" si="133"/>
        <v>275</v>
      </c>
    </row>
    <row r="656" spans="1:15" ht="45">
      <c r="A656" s="121" t="s">
        <v>542</v>
      </c>
      <c r="B656" s="26" t="s">
        <v>350</v>
      </c>
      <c r="C656" s="26" t="s">
        <v>220</v>
      </c>
      <c r="D656" s="26" t="s">
        <v>215</v>
      </c>
      <c r="E656" s="26" t="s">
        <v>543</v>
      </c>
      <c r="F656" s="26"/>
      <c r="G656" s="26"/>
      <c r="H656" s="28"/>
      <c r="I656" s="27">
        <f>I657</f>
        <v>140</v>
      </c>
      <c r="J656" s="141"/>
      <c r="K656" s="141"/>
      <c r="L656" s="141"/>
      <c r="M656" s="141"/>
      <c r="N656" s="160">
        <f t="shared" si="133"/>
        <v>135</v>
      </c>
      <c r="O656" s="160">
        <f t="shared" si="133"/>
        <v>275</v>
      </c>
    </row>
    <row r="657" spans="1:15" ht="45">
      <c r="A657" s="127" t="s">
        <v>359</v>
      </c>
      <c r="B657" s="26" t="s">
        <v>350</v>
      </c>
      <c r="C657" s="26" t="s">
        <v>220</v>
      </c>
      <c r="D657" s="26" t="s">
        <v>215</v>
      </c>
      <c r="E657" s="26" t="s">
        <v>543</v>
      </c>
      <c r="F657" s="26" t="s">
        <v>270</v>
      </c>
      <c r="G657" s="26"/>
      <c r="H657" s="28"/>
      <c r="I657" s="27">
        <f>I658</f>
        <v>140</v>
      </c>
      <c r="J657" s="141"/>
      <c r="K657" s="141"/>
      <c r="L657" s="141"/>
      <c r="M657" s="141"/>
      <c r="N657" s="160">
        <f t="shared" si="133"/>
        <v>135</v>
      </c>
      <c r="O657" s="160">
        <f t="shared" si="133"/>
        <v>275</v>
      </c>
    </row>
    <row r="658" spans="1:15" ht="45">
      <c r="A658" s="127" t="s">
        <v>345</v>
      </c>
      <c r="B658" s="26" t="s">
        <v>350</v>
      </c>
      <c r="C658" s="26" t="s">
        <v>220</v>
      </c>
      <c r="D658" s="26" t="s">
        <v>215</v>
      </c>
      <c r="E658" s="26" t="s">
        <v>543</v>
      </c>
      <c r="F658" s="26" t="s">
        <v>271</v>
      </c>
      <c r="G658" s="26"/>
      <c r="H658" s="28"/>
      <c r="I658" s="27">
        <f>I659</f>
        <v>140</v>
      </c>
      <c r="J658" s="141"/>
      <c r="K658" s="141"/>
      <c r="L658" s="141"/>
      <c r="M658" s="141"/>
      <c r="N658" s="160">
        <f t="shared" si="133"/>
        <v>135</v>
      </c>
      <c r="O658" s="160">
        <f t="shared" si="133"/>
        <v>275</v>
      </c>
    </row>
    <row r="659" spans="1:15" ht="18">
      <c r="A659" s="129" t="s">
        <v>260</v>
      </c>
      <c r="B659" s="26" t="s">
        <v>350</v>
      </c>
      <c r="C659" s="26" t="s">
        <v>220</v>
      </c>
      <c r="D659" s="26" t="s">
        <v>215</v>
      </c>
      <c r="E659" s="26" t="s">
        <v>543</v>
      </c>
      <c r="F659" s="26" t="s">
        <v>271</v>
      </c>
      <c r="G659" s="26" t="s">
        <v>248</v>
      </c>
      <c r="H659" s="28"/>
      <c r="I659" s="29">
        <v>140</v>
      </c>
      <c r="J659" s="140"/>
      <c r="K659" s="140"/>
      <c r="L659" s="140"/>
      <c r="M659" s="140"/>
      <c r="N659" s="164">
        <v>135</v>
      </c>
      <c r="O659" s="164">
        <f>I659+N659</f>
        <v>275</v>
      </c>
    </row>
    <row r="660" spans="1:15" ht="18">
      <c r="A660" s="65" t="s">
        <v>206</v>
      </c>
      <c r="B660" s="47" t="s">
        <v>350</v>
      </c>
      <c r="C660" s="47" t="s">
        <v>220</v>
      </c>
      <c r="D660" s="47" t="s">
        <v>221</v>
      </c>
      <c r="E660" s="47"/>
      <c r="F660" s="47"/>
      <c r="G660" s="47"/>
      <c r="H660" s="28"/>
      <c r="I660" s="101">
        <f>I661+I672</f>
        <v>1239</v>
      </c>
      <c r="J660" s="141"/>
      <c r="K660" s="141"/>
      <c r="L660" s="141"/>
      <c r="M660" s="141"/>
      <c r="N660" s="171">
        <f>N661+N672</f>
        <v>0</v>
      </c>
      <c r="O660" s="171">
        <f>O661+O672</f>
        <v>1239</v>
      </c>
    </row>
    <row r="661" spans="1:15" ht="59.25" customHeight="1">
      <c r="A661" s="157" t="s">
        <v>407</v>
      </c>
      <c r="B661" s="26" t="s">
        <v>350</v>
      </c>
      <c r="C661" s="26" t="s">
        <v>220</v>
      </c>
      <c r="D661" s="26" t="s">
        <v>221</v>
      </c>
      <c r="E661" s="117" t="s">
        <v>143</v>
      </c>
      <c r="F661" s="26"/>
      <c r="G661" s="26"/>
      <c r="H661" s="28"/>
      <c r="I661" s="27">
        <f>I667+I662</f>
        <v>1089</v>
      </c>
      <c r="J661" s="27">
        <f aca="true" t="shared" si="134" ref="J661:O661">J667+J662</f>
        <v>0</v>
      </c>
      <c r="K661" s="27">
        <f t="shared" si="134"/>
        <v>0</v>
      </c>
      <c r="L661" s="27">
        <f t="shared" si="134"/>
        <v>0</v>
      </c>
      <c r="M661" s="27">
        <f t="shared" si="134"/>
        <v>0</v>
      </c>
      <c r="N661" s="160">
        <f t="shared" si="134"/>
        <v>0</v>
      </c>
      <c r="O661" s="160">
        <f t="shared" si="134"/>
        <v>1089</v>
      </c>
    </row>
    <row r="662" spans="1:15" ht="62.25" customHeight="1">
      <c r="A662" s="157" t="s">
        <v>535</v>
      </c>
      <c r="B662" s="26" t="s">
        <v>350</v>
      </c>
      <c r="C662" s="26" t="s">
        <v>220</v>
      </c>
      <c r="D662" s="26" t="s">
        <v>221</v>
      </c>
      <c r="E662" s="117" t="s">
        <v>536</v>
      </c>
      <c r="F662" s="26"/>
      <c r="G662" s="26"/>
      <c r="H662" s="28"/>
      <c r="I662" s="27">
        <f>I663</f>
        <v>150</v>
      </c>
      <c r="J662" s="141"/>
      <c r="K662" s="141"/>
      <c r="L662" s="141"/>
      <c r="M662" s="141"/>
      <c r="N662" s="160">
        <f aca="true" t="shared" si="135" ref="N662:O665">N663</f>
        <v>0</v>
      </c>
      <c r="O662" s="160">
        <f t="shared" si="135"/>
        <v>150</v>
      </c>
    </row>
    <row r="663" spans="1:15" ht="20.25" customHeight="1">
      <c r="A663" s="127" t="s">
        <v>326</v>
      </c>
      <c r="B663" s="26" t="s">
        <v>350</v>
      </c>
      <c r="C663" s="26" t="s">
        <v>220</v>
      </c>
      <c r="D663" s="26" t="s">
        <v>221</v>
      </c>
      <c r="E663" s="26" t="s">
        <v>537</v>
      </c>
      <c r="F663" s="26"/>
      <c r="G663" s="26"/>
      <c r="H663" s="28"/>
      <c r="I663" s="27">
        <f>I664</f>
        <v>150</v>
      </c>
      <c r="J663" s="141"/>
      <c r="K663" s="141"/>
      <c r="L663" s="141"/>
      <c r="M663" s="141"/>
      <c r="N663" s="160">
        <f t="shared" si="135"/>
        <v>0</v>
      </c>
      <c r="O663" s="160">
        <f t="shared" si="135"/>
        <v>150</v>
      </c>
    </row>
    <row r="664" spans="1:15" ht="46.5" customHeight="1">
      <c r="A664" s="121" t="s">
        <v>347</v>
      </c>
      <c r="B664" s="26" t="s">
        <v>350</v>
      </c>
      <c r="C664" s="26" t="s">
        <v>220</v>
      </c>
      <c r="D664" s="26" t="s">
        <v>221</v>
      </c>
      <c r="E664" s="26" t="s">
        <v>537</v>
      </c>
      <c r="F664" s="26" t="s">
        <v>299</v>
      </c>
      <c r="G664" s="26"/>
      <c r="H664" s="28"/>
      <c r="I664" s="27">
        <f>I665</f>
        <v>150</v>
      </c>
      <c r="J664" s="141"/>
      <c r="K664" s="141"/>
      <c r="L664" s="141"/>
      <c r="M664" s="141"/>
      <c r="N664" s="160">
        <f t="shared" si="135"/>
        <v>0</v>
      </c>
      <c r="O664" s="160">
        <f t="shared" si="135"/>
        <v>150</v>
      </c>
    </row>
    <row r="665" spans="1:15" ht="20.25" customHeight="1">
      <c r="A665" s="127" t="s">
        <v>321</v>
      </c>
      <c r="B665" s="26" t="s">
        <v>350</v>
      </c>
      <c r="C665" s="26" t="s">
        <v>220</v>
      </c>
      <c r="D665" s="26" t="s">
        <v>221</v>
      </c>
      <c r="E665" s="26" t="s">
        <v>537</v>
      </c>
      <c r="F665" s="26" t="s">
        <v>187</v>
      </c>
      <c r="G665" s="26"/>
      <c r="H665" s="28"/>
      <c r="I665" s="27">
        <f>I666</f>
        <v>150</v>
      </c>
      <c r="J665" s="141"/>
      <c r="K665" s="141"/>
      <c r="L665" s="141"/>
      <c r="M665" s="141"/>
      <c r="N665" s="160">
        <f t="shared" si="135"/>
        <v>0</v>
      </c>
      <c r="O665" s="160">
        <f t="shared" si="135"/>
        <v>150</v>
      </c>
    </row>
    <row r="666" spans="1:15" ht="22.5" customHeight="1">
      <c r="A666" s="126" t="s">
        <v>260</v>
      </c>
      <c r="B666" s="28" t="s">
        <v>350</v>
      </c>
      <c r="C666" s="28" t="s">
        <v>220</v>
      </c>
      <c r="D666" s="28" t="s">
        <v>221</v>
      </c>
      <c r="E666" s="28" t="s">
        <v>537</v>
      </c>
      <c r="F666" s="28" t="s">
        <v>187</v>
      </c>
      <c r="G666" s="28" t="s">
        <v>248</v>
      </c>
      <c r="H666" s="28"/>
      <c r="I666" s="29">
        <v>150</v>
      </c>
      <c r="J666" s="140"/>
      <c r="K666" s="140"/>
      <c r="L666" s="140"/>
      <c r="M666" s="140"/>
      <c r="N666" s="164">
        <v>0</v>
      </c>
      <c r="O666" s="164">
        <f>I666+N666</f>
        <v>150</v>
      </c>
    </row>
    <row r="667" spans="1:15" ht="60">
      <c r="A667" s="121" t="s">
        <v>489</v>
      </c>
      <c r="B667" s="62" t="s">
        <v>350</v>
      </c>
      <c r="C667" s="26" t="s">
        <v>220</v>
      </c>
      <c r="D667" s="26" t="s">
        <v>221</v>
      </c>
      <c r="E667" s="26" t="s">
        <v>490</v>
      </c>
      <c r="F667" s="28"/>
      <c r="G667" s="28"/>
      <c r="H667" s="28"/>
      <c r="I667" s="27">
        <f>I668</f>
        <v>939</v>
      </c>
      <c r="J667" s="141"/>
      <c r="K667" s="141"/>
      <c r="L667" s="141"/>
      <c r="M667" s="141"/>
      <c r="N667" s="160">
        <f aca="true" t="shared" si="136" ref="N667:O670">N668</f>
        <v>0</v>
      </c>
      <c r="O667" s="160">
        <f t="shared" si="136"/>
        <v>939</v>
      </c>
    </row>
    <row r="668" spans="1:15" ht="18">
      <c r="A668" s="127" t="s">
        <v>326</v>
      </c>
      <c r="B668" s="26" t="s">
        <v>350</v>
      </c>
      <c r="C668" s="26" t="s">
        <v>220</v>
      </c>
      <c r="D668" s="26" t="s">
        <v>221</v>
      </c>
      <c r="E668" s="26" t="s">
        <v>491</v>
      </c>
      <c r="F668" s="26"/>
      <c r="G668" s="26"/>
      <c r="H668" s="28"/>
      <c r="I668" s="27">
        <f>I669</f>
        <v>939</v>
      </c>
      <c r="J668" s="141"/>
      <c r="K668" s="141"/>
      <c r="L668" s="141"/>
      <c r="M668" s="141"/>
      <c r="N668" s="160">
        <f t="shared" si="136"/>
        <v>0</v>
      </c>
      <c r="O668" s="160">
        <f t="shared" si="136"/>
        <v>939</v>
      </c>
    </row>
    <row r="669" spans="1:15" ht="45">
      <c r="A669" s="121" t="s">
        <v>347</v>
      </c>
      <c r="B669" s="26" t="s">
        <v>350</v>
      </c>
      <c r="C669" s="26" t="s">
        <v>220</v>
      </c>
      <c r="D669" s="26" t="s">
        <v>221</v>
      </c>
      <c r="E669" s="26" t="s">
        <v>491</v>
      </c>
      <c r="F669" s="26" t="s">
        <v>299</v>
      </c>
      <c r="G669" s="26"/>
      <c r="H669" s="28"/>
      <c r="I669" s="27">
        <f>I670</f>
        <v>939</v>
      </c>
      <c r="J669" s="141"/>
      <c r="K669" s="141"/>
      <c r="L669" s="141"/>
      <c r="M669" s="141"/>
      <c r="N669" s="160">
        <f t="shared" si="136"/>
        <v>0</v>
      </c>
      <c r="O669" s="160">
        <f t="shared" si="136"/>
        <v>939</v>
      </c>
    </row>
    <row r="670" spans="1:15" ht="18">
      <c r="A670" s="127" t="s">
        <v>321</v>
      </c>
      <c r="B670" s="26" t="s">
        <v>350</v>
      </c>
      <c r="C670" s="26" t="s">
        <v>220</v>
      </c>
      <c r="D670" s="26" t="s">
        <v>221</v>
      </c>
      <c r="E670" s="26" t="s">
        <v>491</v>
      </c>
      <c r="F670" s="26" t="s">
        <v>187</v>
      </c>
      <c r="G670" s="26"/>
      <c r="H670" s="28"/>
      <c r="I670" s="27">
        <f>I671</f>
        <v>939</v>
      </c>
      <c r="J670" s="141"/>
      <c r="K670" s="141"/>
      <c r="L670" s="141"/>
      <c r="M670" s="141"/>
      <c r="N670" s="160">
        <f t="shared" si="136"/>
        <v>0</v>
      </c>
      <c r="O670" s="160">
        <f t="shared" si="136"/>
        <v>939</v>
      </c>
    </row>
    <row r="671" spans="1:15" ht="18">
      <c r="A671" s="126" t="s">
        <v>260</v>
      </c>
      <c r="B671" s="28" t="s">
        <v>350</v>
      </c>
      <c r="C671" s="28" t="s">
        <v>220</v>
      </c>
      <c r="D671" s="28" t="s">
        <v>221</v>
      </c>
      <c r="E671" s="28" t="s">
        <v>491</v>
      </c>
      <c r="F671" s="28" t="s">
        <v>187</v>
      </c>
      <c r="G671" s="28" t="s">
        <v>248</v>
      </c>
      <c r="H671" s="28"/>
      <c r="I671" s="29">
        <v>939</v>
      </c>
      <c r="J671" s="141"/>
      <c r="K671" s="141"/>
      <c r="L671" s="141"/>
      <c r="M671" s="141"/>
      <c r="N671" s="172">
        <v>0</v>
      </c>
      <c r="O671" s="172">
        <f>I671+N671</f>
        <v>939</v>
      </c>
    </row>
    <row r="672" spans="1:15" ht="60">
      <c r="A672" s="127" t="s">
        <v>484</v>
      </c>
      <c r="B672" s="26" t="s">
        <v>350</v>
      </c>
      <c r="C672" s="26" t="s">
        <v>220</v>
      </c>
      <c r="D672" s="26" t="s">
        <v>221</v>
      </c>
      <c r="E672" s="26" t="s">
        <v>486</v>
      </c>
      <c r="F672" s="26"/>
      <c r="G672" s="26"/>
      <c r="H672" s="26"/>
      <c r="I672" s="27">
        <f>I673</f>
        <v>150</v>
      </c>
      <c r="J672" s="141"/>
      <c r="K672" s="141"/>
      <c r="L672" s="141"/>
      <c r="M672" s="141"/>
      <c r="N672" s="160">
        <f aca="true" t="shared" si="137" ref="N672:O676">N673</f>
        <v>0</v>
      </c>
      <c r="O672" s="160">
        <f t="shared" si="137"/>
        <v>150</v>
      </c>
    </row>
    <row r="673" spans="1:15" ht="45">
      <c r="A673" s="121" t="s">
        <v>485</v>
      </c>
      <c r="B673" s="26" t="s">
        <v>350</v>
      </c>
      <c r="C673" s="26" t="s">
        <v>220</v>
      </c>
      <c r="D673" s="26" t="s">
        <v>221</v>
      </c>
      <c r="E673" s="26" t="s">
        <v>487</v>
      </c>
      <c r="F673" s="26"/>
      <c r="G673" s="26"/>
      <c r="H673" s="26"/>
      <c r="I673" s="27">
        <f>I674</f>
        <v>150</v>
      </c>
      <c r="J673" s="141"/>
      <c r="K673" s="141"/>
      <c r="L673" s="141"/>
      <c r="M673" s="141"/>
      <c r="N673" s="160">
        <f t="shared" si="137"/>
        <v>0</v>
      </c>
      <c r="O673" s="160">
        <f t="shared" si="137"/>
        <v>150</v>
      </c>
    </row>
    <row r="674" spans="1:15" ht="18">
      <c r="A674" s="127" t="s">
        <v>326</v>
      </c>
      <c r="B674" s="26" t="s">
        <v>350</v>
      </c>
      <c r="C674" s="26" t="s">
        <v>220</v>
      </c>
      <c r="D674" s="26" t="s">
        <v>221</v>
      </c>
      <c r="E674" s="26" t="s">
        <v>488</v>
      </c>
      <c r="F674" s="26"/>
      <c r="G674" s="26"/>
      <c r="H674" s="26"/>
      <c r="I674" s="27">
        <f>I675</f>
        <v>150</v>
      </c>
      <c r="J674" s="141"/>
      <c r="K674" s="141"/>
      <c r="L674" s="141"/>
      <c r="M674" s="141"/>
      <c r="N674" s="160">
        <f t="shared" si="137"/>
        <v>0</v>
      </c>
      <c r="O674" s="160">
        <f t="shared" si="137"/>
        <v>150</v>
      </c>
    </row>
    <row r="675" spans="1:15" ht="45">
      <c r="A675" s="127" t="s">
        <v>359</v>
      </c>
      <c r="B675" s="26" t="s">
        <v>350</v>
      </c>
      <c r="C675" s="26" t="s">
        <v>220</v>
      </c>
      <c r="D675" s="26" t="s">
        <v>221</v>
      </c>
      <c r="E675" s="26" t="s">
        <v>488</v>
      </c>
      <c r="F675" s="26" t="s">
        <v>270</v>
      </c>
      <c r="G675" s="26"/>
      <c r="H675" s="26"/>
      <c r="I675" s="27">
        <f>I676</f>
        <v>150</v>
      </c>
      <c r="J675" s="141"/>
      <c r="K675" s="141"/>
      <c r="L675" s="141"/>
      <c r="M675" s="141"/>
      <c r="N675" s="160">
        <f t="shared" si="137"/>
        <v>0</v>
      </c>
      <c r="O675" s="160">
        <f t="shared" si="137"/>
        <v>150</v>
      </c>
    </row>
    <row r="676" spans="1:15" ht="45">
      <c r="A676" s="127" t="s">
        <v>345</v>
      </c>
      <c r="B676" s="26" t="s">
        <v>350</v>
      </c>
      <c r="C676" s="26" t="s">
        <v>220</v>
      </c>
      <c r="D676" s="26" t="s">
        <v>221</v>
      </c>
      <c r="E676" s="26" t="s">
        <v>488</v>
      </c>
      <c r="F676" s="26" t="s">
        <v>271</v>
      </c>
      <c r="G676" s="26"/>
      <c r="H676" s="26"/>
      <c r="I676" s="27">
        <f>I677</f>
        <v>150</v>
      </c>
      <c r="J676" s="141"/>
      <c r="K676" s="141"/>
      <c r="L676" s="141"/>
      <c r="M676" s="141"/>
      <c r="N676" s="160">
        <f t="shared" si="137"/>
        <v>0</v>
      </c>
      <c r="O676" s="160">
        <f t="shared" si="137"/>
        <v>150</v>
      </c>
    </row>
    <row r="677" spans="1:15" ht="18">
      <c r="A677" s="129" t="s">
        <v>260</v>
      </c>
      <c r="B677" s="28" t="s">
        <v>350</v>
      </c>
      <c r="C677" s="28" t="s">
        <v>220</v>
      </c>
      <c r="D677" s="28" t="s">
        <v>221</v>
      </c>
      <c r="E677" s="28" t="s">
        <v>488</v>
      </c>
      <c r="F677" s="28" t="s">
        <v>271</v>
      </c>
      <c r="G677" s="28" t="s">
        <v>248</v>
      </c>
      <c r="H677" s="28"/>
      <c r="I677" s="29">
        <v>150</v>
      </c>
      <c r="J677" s="141"/>
      <c r="K677" s="141"/>
      <c r="L677" s="141"/>
      <c r="M677" s="141"/>
      <c r="N677" s="172">
        <v>0</v>
      </c>
      <c r="O677" s="172">
        <f>I677+N677</f>
        <v>150</v>
      </c>
    </row>
    <row r="678" spans="1:15" ht="18">
      <c r="A678" s="127" t="s">
        <v>307</v>
      </c>
      <c r="B678" s="47" t="s">
        <v>350</v>
      </c>
      <c r="C678" s="47" t="s">
        <v>220</v>
      </c>
      <c r="D678" s="47" t="s">
        <v>216</v>
      </c>
      <c r="E678" s="26"/>
      <c r="F678" s="26"/>
      <c r="G678" s="26"/>
      <c r="H678" s="28"/>
      <c r="I678" s="101">
        <f>I679+I753+I769+I783</f>
        <v>47801.5</v>
      </c>
      <c r="J678" s="141"/>
      <c r="K678" s="141"/>
      <c r="L678" s="141"/>
      <c r="M678" s="141"/>
      <c r="N678" s="171">
        <f>N679+N753+N769+N783</f>
        <v>4391</v>
      </c>
      <c r="O678" s="171">
        <f>O679+O753+O769+O783</f>
        <v>52192.5</v>
      </c>
    </row>
    <row r="679" spans="1:15" ht="45">
      <c r="A679" s="121" t="s">
        <v>495</v>
      </c>
      <c r="B679" s="26" t="s">
        <v>350</v>
      </c>
      <c r="C679" s="26" t="s">
        <v>220</v>
      </c>
      <c r="D679" s="26" t="s">
        <v>216</v>
      </c>
      <c r="E679" s="26" t="s">
        <v>104</v>
      </c>
      <c r="F679" s="26"/>
      <c r="G679" s="26"/>
      <c r="H679" s="28"/>
      <c r="I679" s="27">
        <f>I680+I698+I703+I685+I690+I708+I713+I718+I723+I728+I733+I738+I743+I748</f>
        <v>13293</v>
      </c>
      <c r="J679" s="27">
        <f aca="true" t="shared" si="138" ref="J679:O679">J680+J698+J703+J685+J690+J708+J713+J718+J723+J728+J733+J738+J743+J748</f>
        <v>0</v>
      </c>
      <c r="K679" s="27">
        <f t="shared" si="138"/>
        <v>0</v>
      </c>
      <c r="L679" s="27">
        <f t="shared" si="138"/>
        <v>0</v>
      </c>
      <c r="M679" s="27">
        <f t="shared" si="138"/>
        <v>0</v>
      </c>
      <c r="N679" s="160">
        <f t="shared" si="138"/>
        <v>3637</v>
      </c>
      <c r="O679" s="160">
        <f t="shared" si="138"/>
        <v>16930</v>
      </c>
    </row>
    <row r="680" spans="1:15" ht="45">
      <c r="A680" s="121" t="s">
        <v>366</v>
      </c>
      <c r="B680" s="26" t="s">
        <v>350</v>
      </c>
      <c r="C680" s="26" t="s">
        <v>220</v>
      </c>
      <c r="D680" s="26" t="s">
        <v>216</v>
      </c>
      <c r="E680" s="26" t="s">
        <v>103</v>
      </c>
      <c r="F680" s="26"/>
      <c r="G680" s="26"/>
      <c r="H680" s="28"/>
      <c r="I680" s="27">
        <f>I681</f>
        <v>500</v>
      </c>
      <c r="J680" s="141"/>
      <c r="K680" s="141"/>
      <c r="L680" s="141"/>
      <c r="M680" s="141"/>
      <c r="N680" s="160">
        <f aca="true" t="shared" si="139" ref="N680:O683">N681</f>
        <v>0</v>
      </c>
      <c r="O680" s="160">
        <f t="shared" si="139"/>
        <v>500</v>
      </c>
    </row>
    <row r="681" spans="1:15" ht="18">
      <c r="A681" s="127" t="s">
        <v>326</v>
      </c>
      <c r="B681" s="26" t="s">
        <v>350</v>
      </c>
      <c r="C681" s="26" t="s">
        <v>220</v>
      </c>
      <c r="D681" s="26" t="s">
        <v>216</v>
      </c>
      <c r="E681" s="26" t="s">
        <v>105</v>
      </c>
      <c r="F681" s="26"/>
      <c r="G681" s="26"/>
      <c r="H681" s="28"/>
      <c r="I681" s="27">
        <f>I682</f>
        <v>500</v>
      </c>
      <c r="J681" s="141"/>
      <c r="K681" s="141"/>
      <c r="L681" s="141"/>
      <c r="M681" s="141"/>
      <c r="N681" s="160">
        <f t="shared" si="139"/>
        <v>0</v>
      </c>
      <c r="O681" s="160">
        <f t="shared" si="139"/>
        <v>500</v>
      </c>
    </row>
    <row r="682" spans="1:15" ht="45">
      <c r="A682" s="127" t="s">
        <v>359</v>
      </c>
      <c r="B682" s="26" t="s">
        <v>350</v>
      </c>
      <c r="C682" s="26" t="s">
        <v>220</v>
      </c>
      <c r="D682" s="26" t="s">
        <v>216</v>
      </c>
      <c r="E682" s="26" t="s">
        <v>105</v>
      </c>
      <c r="F682" s="26" t="s">
        <v>270</v>
      </c>
      <c r="G682" s="26"/>
      <c r="H682" s="28"/>
      <c r="I682" s="27">
        <f>I683</f>
        <v>500</v>
      </c>
      <c r="J682" s="141"/>
      <c r="K682" s="141"/>
      <c r="L682" s="141"/>
      <c r="M682" s="141"/>
      <c r="N682" s="160">
        <f t="shared" si="139"/>
        <v>0</v>
      </c>
      <c r="O682" s="160">
        <f t="shared" si="139"/>
        <v>500</v>
      </c>
    </row>
    <row r="683" spans="1:15" ht="45">
      <c r="A683" s="127" t="s">
        <v>345</v>
      </c>
      <c r="B683" s="26" t="s">
        <v>350</v>
      </c>
      <c r="C683" s="26" t="s">
        <v>220</v>
      </c>
      <c r="D683" s="26" t="s">
        <v>216</v>
      </c>
      <c r="E683" s="26" t="s">
        <v>105</v>
      </c>
      <c r="F683" s="26" t="s">
        <v>271</v>
      </c>
      <c r="G683" s="26"/>
      <c r="H683" s="28"/>
      <c r="I683" s="27">
        <f>I684</f>
        <v>500</v>
      </c>
      <c r="J683" s="141"/>
      <c r="K683" s="141"/>
      <c r="L683" s="141"/>
      <c r="M683" s="141"/>
      <c r="N683" s="160">
        <f t="shared" si="139"/>
        <v>0</v>
      </c>
      <c r="O683" s="160">
        <f t="shared" si="139"/>
        <v>500</v>
      </c>
    </row>
    <row r="684" spans="1:15" ht="18">
      <c r="A684" s="129" t="s">
        <v>260</v>
      </c>
      <c r="B684" s="28" t="s">
        <v>350</v>
      </c>
      <c r="C684" s="28" t="s">
        <v>220</v>
      </c>
      <c r="D684" s="28" t="s">
        <v>216</v>
      </c>
      <c r="E684" s="28" t="s">
        <v>105</v>
      </c>
      <c r="F684" s="28" t="s">
        <v>271</v>
      </c>
      <c r="G684" s="28" t="s">
        <v>248</v>
      </c>
      <c r="H684" s="28"/>
      <c r="I684" s="29">
        <v>500</v>
      </c>
      <c r="J684" s="141"/>
      <c r="K684" s="141"/>
      <c r="L684" s="141"/>
      <c r="M684" s="141"/>
      <c r="N684" s="172">
        <v>0</v>
      </c>
      <c r="O684" s="172">
        <f>I684+N684</f>
        <v>500</v>
      </c>
    </row>
    <row r="685" spans="1:15" ht="75">
      <c r="A685" s="121" t="s">
        <v>367</v>
      </c>
      <c r="B685" s="26" t="s">
        <v>350</v>
      </c>
      <c r="C685" s="26" t="s">
        <v>220</v>
      </c>
      <c r="D685" s="26" t="s">
        <v>216</v>
      </c>
      <c r="E685" s="26" t="s">
        <v>106</v>
      </c>
      <c r="F685" s="26"/>
      <c r="G685" s="26"/>
      <c r="H685" s="28"/>
      <c r="I685" s="27">
        <f>I686</f>
        <v>750</v>
      </c>
      <c r="J685" s="141"/>
      <c r="K685" s="141"/>
      <c r="L685" s="141"/>
      <c r="M685" s="141"/>
      <c r="N685" s="160">
        <f aca="true" t="shared" si="140" ref="N685:O688">N686</f>
        <v>0</v>
      </c>
      <c r="O685" s="160">
        <f t="shared" si="140"/>
        <v>750</v>
      </c>
    </row>
    <row r="686" spans="1:15" ht="18">
      <c r="A686" s="127" t="s">
        <v>326</v>
      </c>
      <c r="B686" s="26" t="s">
        <v>350</v>
      </c>
      <c r="C686" s="26" t="s">
        <v>220</v>
      </c>
      <c r="D686" s="26" t="s">
        <v>216</v>
      </c>
      <c r="E686" s="26" t="s">
        <v>107</v>
      </c>
      <c r="F686" s="26"/>
      <c r="G686" s="26"/>
      <c r="H686" s="28"/>
      <c r="I686" s="27">
        <f>I687</f>
        <v>750</v>
      </c>
      <c r="J686" s="141"/>
      <c r="K686" s="141"/>
      <c r="L686" s="141"/>
      <c r="M686" s="141"/>
      <c r="N686" s="160">
        <f t="shared" si="140"/>
        <v>0</v>
      </c>
      <c r="O686" s="160">
        <f t="shared" si="140"/>
        <v>750</v>
      </c>
    </row>
    <row r="687" spans="1:15" ht="45">
      <c r="A687" s="127" t="s">
        <v>359</v>
      </c>
      <c r="B687" s="26" t="s">
        <v>350</v>
      </c>
      <c r="C687" s="26" t="s">
        <v>220</v>
      </c>
      <c r="D687" s="26" t="s">
        <v>216</v>
      </c>
      <c r="E687" s="26" t="s">
        <v>107</v>
      </c>
      <c r="F687" s="26" t="s">
        <v>270</v>
      </c>
      <c r="G687" s="26"/>
      <c r="H687" s="28"/>
      <c r="I687" s="27">
        <f>I688</f>
        <v>750</v>
      </c>
      <c r="J687" s="141"/>
      <c r="K687" s="141"/>
      <c r="L687" s="141"/>
      <c r="M687" s="141"/>
      <c r="N687" s="160">
        <f t="shared" si="140"/>
        <v>0</v>
      </c>
      <c r="O687" s="160">
        <f t="shared" si="140"/>
        <v>750</v>
      </c>
    </row>
    <row r="688" spans="1:15" ht="45">
      <c r="A688" s="127" t="s">
        <v>345</v>
      </c>
      <c r="B688" s="26" t="s">
        <v>350</v>
      </c>
      <c r="C688" s="26" t="s">
        <v>220</v>
      </c>
      <c r="D688" s="26" t="s">
        <v>216</v>
      </c>
      <c r="E688" s="26" t="s">
        <v>107</v>
      </c>
      <c r="F688" s="26" t="s">
        <v>271</v>
      </c>
      <c r="G688" s="26"/>
      <c r="H688" s="28"/>
      <c r="I688" s="27">
        <f>I689</f>
        <v>750</v>
      </c>
      <c r="J688" s="141"/>
      <c r="K688" s="141"/>
      <c r="L688" s="141"/>
      <c r="M688" s="141"/>
      <c r="N688" s="160">
        <f t="shared" si="140"/>
        <v>0</v>
      </c>
      <c r="O688" s="160">
        <f t="shared" si="140"/>
        <v>750</v>
      </c>
    </row>
    <row r="689" spans="1:15" ht="18">
      <c r="A689" s="129" t="s">
        <v>260</v>
      </c>
      <c r="B689" s="28" t="s">
        <v>350</v>
      </c>
      <c r="C689" s="28" t="s">
        <v>220</v>
      </c>
      <c r="D689" s="28" t="s">
        <v>216</v>
      </c>
      <c r="E689" s="28" t="s">
        <v>107</v>
      </c>
      <c r="F689" s="28" t="s">
        <v>271</v>
      </c>
      <c r="G689" s="28" t="s">
        <v>248</v>
      </c>
      <c r="H689" s="28"/>
      <c r="I689" s="29">
        <v>750</v>
      </c>
      <c r="J689" s="141"/>
      <c r="K689" s="141"/>
      <c r="L689" s="141"/>
      <c r="M689" s="141"/>
      <c r="N689" s="172">
        <v>0</v>
      </c>
      <c r="O689" s="172">
        <f>I689+N689</f>
        <v>750</v>
      </c>
    </row>
    <row r="690" spans="1:15" ht="45">
      <c r="A690" s="121" t="s">
        <v>368</v>
      </c>
      <c r="B690" s="26" t="s">
        <v>350</v>
      </c>
      <c r="C690" s="26" t="s">
        <v>220</v>
      </c>
      <c r="D690" s="26" t="s">
        <v>216</v>
      </c>
      <c r="E690" s="26" t="s">
        <v>108</v>
      </c>
      <c r="F690" s="26"/>
      <c r="G690" s="26"/>
      <c r="H690" s="26"/>
      <c r="I690" s="27">
        <f>I691</f>
        <v>124</v>
      </c>
      <c r="J690" s="27">
        <f aca="true" t="shared" si="141" ref="J690:O690">J691</f>
        <v>0</v>
      </c>
      <c r="K690" s="27">
        <f t="shared" si="141"/>
        <v>0</v>
      </c>
      <c r="L690" s="27">
        <f t="shared" si="141"/>
        <v>0</v>
      </c>
      <c r="M690" s="27">
        <f t="shared" si="141"/>
        <v>0</v>
      </c>
      <c r="N690" s="160">
        <f t="shared" si="141"/>
        <v>0</v>
      </c>
      <c r="O690" s="160">
        <f t="shared" si="141"/>
        <v>124</v>
      </c>
    </row>
    <row r="691" spans="1:15" ht="18">
      <c r="A691" s="127" t="s">
        <v>326</v>
      </c>
      <c r="B691" s="26" t="s">
        <v>350</v>
      </c>
      <c r="C691" s="26" t="s">
        <v>220</v>
      </c>
      <c r="D691" s="26" t="s">
        <v>216</v>
      </c>
      <c r="E691" s="26" t="s">
        <v>108</v>
      </c>
      <c r="F691" s="26"/>
      <c r="G691" s="26"/>
      <c r="H691" s="26"/>
      <c r="I691" s="27">
        <f>I692+I695</f>
        <v>124</v>
      </c>
      <c r="J691" s="27">
        <f aca="true" t="shared" si="142" ref="J691:O691">J692+J695</f>
        <v>0</v>
      </c>
      <c r="K691" s="27">
        <f t="shared" si="142"/>
        <v>0</v>
      </c>
      <c r="L691" s="27">
        <f t="shared" si="142"/>
        <v>0</v>
      </c>
      <c r="M691" s="27">
        <f t="shared" si="142"/>
        <v>0</v>
      </c>
      <c r="N691" s="160">
        <f t="shared" si="142"/>
        <v>0</v>
      </c>
      <c r="O691" s="160">
        <f t="shared" si="142"/>
        <v>124</v>
      </c>
    </row>
    <row r="692" spans="1:15" ht="45">
      <c r="A692" s="127" t="s">
        <v>359</v>
      </c>
      <c r="B692" s="26" t="s">
        <v>350</v>
      </c>
      <c r="C692" s="26" t="s">
        <v>220</v>
      </c>
      <c r="D692" s="26" t="s">
        <v>216</v>
      </c>
      <c r="E692" s="26" t="s">
        <v>574</v>
      </c>
      <c r="F692" s="26" t="s">
        <v>270</v>
      </c>
      <c r="G692" s="26"/>
      <c r="H692" s="26"/>
      <c r="I692" s="27">
        <f>I693</f>
        <v>17.5</v>
      </c>
      <c r="J692" s="141"/>
      <c r="K692" s="141"/>
      <c r="L692" s="141"/>
      <c r="M692" s="141"/>
      <c r="N692" s="160">
        <f>N693</f>
        <v>0</v>
      </c>
      <c r="O692" s="160">
        <f>O693</f>
        <v>17.5</v>
      </c>
    </row>
    <row r="693" spans="1:15" ht="45">
      <c r="A693" s="127" t="s">
        <v>345</v>
      </c>
      <c r="B693" s="26" t="s">
        <v>350</v>
      </c>
      <c r="C693" s="26" t="s">
        <v>220</v>
      </c>
      <c r="D693" s="26" t="s">
        <v>216</v>
      </c>
      <c r="E693" s="26" t="s">
        <v>108</v>
      </c>
      <c r="F693" s="26" t="s">
        <v>271</v>
      </c>
      <c r="G693" s="26"/>
      <c r="H693" s="26"/>
      <c r="I693" s="27">
        <f>I694</f>
        <v>17.5</v>
      </c>
      <c r="J693" s="141"/>
      <c r="K693" s="141"/>
      <c r="L693" s="141"/>
      <c r="M693" s="141"/>
      <c r="N693" s="160">
        <f>N694</f>
        <v>0</v>
      </c>
      <c r="O693" s="160">
        <f>O694</f>
        <v>17.5</v>
      </c>
    </row>
    <row r="694" spans="1:15" ht="18">
      <c r="A694" s="129" t="s">
        <v>260</v>
      </c>
      <c r="B694" s="28" t="s">
        <v>350</v>
      </c>
      <c r="C694" s="28" t="s">
        <v>220</v>
      </c>
      <c r="D694" s="28" t="s">
        <v>216</v>
      </c>
      <c r="E694" s="28" t="s">
        <v>108</v>
      </c>
      <c r="F694" s="28" t="s">
        <v>271</v>
      </c>
      <c r="G694" s="28" t="s">
        <v>248</v>
      </c>
      <c r="H694" s="26"/>
      <c r="I694" s="29">
        <v>17.5</v>
      </c>
      <c r="J694" s="140"/>
      <c r="K694" s="140"/>
      <c r="L694" s="140"/>
      <c r="M694" s="140"/>
      <c r="N694" s="164">
        <v>0</v>
      </c>
      <c r="O694" s="164">
        <f>I694+N694</f>
        <v>17.5</v>
      </c>
    </row>
    <row r="695" spans="1:15" ht="30">
      <c r="A695" s="121" t="s">
        <v>283</v>
      </c>
      <c r="B695" s="26" t="s">
        <v>350</v>
      </c>
      <c r="C695" s="26" t="s">
        <v>220</v>
      </c>
      <c r="D695" s="26" t="s">
        <v>216</v>
      </c>
      <c r="E695" s="26" t="s">
        <v>108</v>
      </c>
      <c r="F695" s="26" t="s">
        <v>282</v>
      </c>
      <c r="G695" s="26"/>
      <c r="H695" s="26"/>
      <c r="I695" s="27">
        <f>I696</f>
        <v>106.5</v>
      </c>
      <c r="J695" s="141"/>
      <c r="K695" s="141"/>
      <c r="L695" s="141"/>
      <c r="M695" s="141"/>
      <c r="N695" s="160">
        <f>N696</f>
        <v>0</v>
      </c>
      <c r="O695" s="160">
        <f>O696</f>
        <v>106.5</v>
      </c>
    </row>
    <row r="696" spans="1:15" ht="18">
      <c r="A696" s="121" t="s">
        <v>184</v>
      </c>
      <c r="B696" s="26" t="s">
        <v>350</v>
      </c>
      <c r="C696" s="26" t="s">
        <v>220</v>
      </c>
      <c r="D696" s="26" t="s">
        <v>216</v>
      </c>
      <c r="E696" s="26" t="s">
        <v>108</v>
      </c>
      <c r="F696" s="26" t="s">
        <v>183</v>
      </c>
      <c r="G696" s="26"/>
      <c r="H696" s="26"/>
      <c r="I696" s="27">
        <f>I697</f>
        <v>106.5</v>
      </c>
      <c r="J696" s="141"/>
      <c r="K696" s="141"/>
      <c r="L696" s="141"/>
      <c r="M696" s="141"/>
      <c r="N696" s="160">
        <f>N697</f>
        <v>0</v>
      </c>
      <c r="O696" s="160">
        <f>O697</f>
        <v>106.5</v>
      </c>
    </row>
    <row r="697" spans="1:15" ht="18">
      <c r="A697" s="129" t="s">
        <v>260</v>
      </c>
      <c r="B697" s="28" t="s">
        <v>350</v>
      </c>
      <c r="C697" s="28" t="s">
        <v>220</v>
      </c>
      <c r="D697" s="28" t="s">
        <v>216</v>
      </c>
      <c r="E697" s="28" t="s">
        <v>108</v>
      </c>
      <c r="F697" s="28" t="s">
        <v>183</v>
      </c>
      <c r="G697" s="28" t="s">
        <v>248</v>
      </c>
      <c r="H697" s="28"/>
      <c r="I697" s="29">
        <v>106.5</v>
      </c>
      <c r="J697" s="141"/>
      <c r="K697" s="141"/>
      <c r="L697" s="141"/>
      <c r="M697" s="141"/>
      <c r="N697" s="172">
        <v>0</v>
      </c>
      <c r="O697" s="172">
        <f>I697+N697</f>
        <v>106.5</v>
      </c>
    </row>
    <row r="698" spans="1:15" ht="65.25" customHeight="1">
      <c r="A698" s="121" t="s">
        <v>369</v>
      </c>
      <c r="B698" s="26" t="s">
        <v>350</v>
      </c>
      <c r="C698" s="26" t="s">
        <v>220</v>
      </c>
      <c r="D698" s="26" t="s">
        <v>216</v>
      </c>
      <c r="E698" s="26" t="s">
        <v>109</v>
      </c>
      <c r="F698" s="28"/>
      <c r="G698" s="28"/>
      <c r="H698" s="28"/>
      <c r="I698" s="27">
        <f>I699</f>
        <v>1646</v>
      </c>
      <c r="J698" s="141"/>
      <c r="K698" s="141"/>
      <c r="L698" s="141"/>
      <c r="M698" s="141"/>
      <c r="N698" s="160">
        <f aca="true" t="shared" si="143" ref="N698:O701">N699</f>
        <v>0</v>
      </c>
      <c r="O698" s="160">
        <f t="shared" si="143"/>
        <v>1646</v>
      </c>
    </row>
    <row r="699" spans="1:15" ht="18">
      <c r="A699" s="127" t="s">
        <v>326</v>
      </c>
      <c r="B699" s="26" t="s">
        <v>350</v>
      </c>
      <c r="C699" s="26" t="s">
        <v>220</v>
      </c>
      <c r="D699" s="26" t="s">
        <v>216</v>
      </c>
      <c r="E699" s="26" t="s">
        <v>110</v>
      </c>
      <c r="F699" s="28"/>
      <c r="G699" s="28"/>
      <c r="H699" s="28"/>
      <c r="I699" s="27">
        <f>I700</f>
        <v>1646</v>
      </c>
      <c r="J699" s="141"/>
      <c r="K699" s="141"/>
      <c r="L699" s="141"/>
      <c r="M699" s="141"/>
      <c r="N699" s="160">
        <f t="shared" si="143"/>
        <v>0</v>
      </c>
      <c r="O699" s="160">
        <f t="shared" si="143"/>
        <v>1646</v>
      </c>
    </row>
    <row r="700" spans="1:15" ht="45">
      <c r="A700" s="127" t="s">
        <v>359</v>
      </c>
      <c r="B700" s="26" t="s">
        <v>350</v>
      </c>
      <c r="C700" s="26" t="s">
        <v>220</v>
      </c>
      <c r="D700" s="26" t="s">
        <v>216</v>
      </c>
      <c r="E700" s="26" t="s">
        <v>110</v>
      </c>
      <c r="F700" s="26" t="s">
        <v>270</v>
      </c>
      <c r="G700" s="28"/>
      <c r="H700" s="28"/>
      <c r="I700" s="27">
        <f>I701</f>
        <v>1646</v>
      </c>
      <c r="J700" s="141"/>
      <c r="K700" s="141"/>
      <c r="L700" s="141"/>
      <c r="M700" s="141"/>
      <c r="N700" s="160">
        <f t="shared" si="143"/>
        <v>0</v>
      </c>
      <c r="O700" s="160">
        <f t="shared" si="143"/>
        <v>1646</v>
      </c>
    </row>
    <row r="701" spans="1:15" ht="45">
      <c r="A701" s="127" t="s">
        <v>345</v>
      </c>
      <c r="B701" s="26" t="s">
        <v>350</v>
      </c>
      <c r="C701" s="26" t="s">
        <v>220</v>
      </c>
      <c r="D701" s="26" t="s">
        <v>216</v>
      </c>
      <c r="E701" s="26" t="s">
        <v>110</v>
      </c>
      <c r="F701" s="26" t="s">
        <v>271</v>
      </c>
      <c r="G701" s="28"/>
      <c r="H701" s="28"/>
      <c r="I701" s="27">
        <f>I702</f>
        <v>1646</v>
      </c>
      <c r="J701" s="141"/>
      <c r="K701" s="141"/>
      <c r="L701" s="141"/>
      <c r="M701" s="141"/>
      <c r="N701" s="160">
        <f t="shared" si="143"/>
        <v>0</v>
      </c>
      <c r="O701" s="160">
        <f t="shared" si="143"/>
        <v>1646</v>
      </c>
    </row>
    <row r="702" spans="1:15" ht="18">
      <c r="A702" s="129" t="s">
        <v>260</v>
      </c>
      <c r="B702" s="28" t="s">
        <v>350</v>
      </c>
      <c r="C702" s="28" t="s">
        <v>220</v>
      </c>
      <c r="D702" s="28" t="s">
        <v>216</v>
      </c>
      <c r="E702" s="28" t="s">
        <v>110</v>
      </c>
      <c r="F702" s="28" t="s">
        <v>271</v>
      </c>
      <c r="G702" s="28" t="s">
        <v>248</v>
      </c>
      <c r="H702" s="28"/>
      <c r="I702" s="29">
        <v>1646</v>
      </c>
      <c r="J702" s="141"/>
      <c r="K702" s="141"/>
      <c r="L702" s="141"/>
      <c r="M702" s="141"/>
      <c r="N702" s="172">
        <v>0</v>
      </c>
      <c r="O702" s="172">
        <f>I702+N702</f>
        <v>1646</v>
      </c>
    </row>
    <row r="703" spans="1:15" ht="45">
      <c r="A703" s="121" t="s">
        <v>370</v>
      </c>
      <c r="B703" s="26" t="s">
        <v>350</v>
      </c>
      <c r="C703" s="26" t="s">
        <v>220</v>
      </c>
      <c r="D703" s="26" t="s">
        <v>216</v>
      </c>
      <c r="E703" s="26" t="s">
        <v>111</v>
      </c>
      <c r="F703" s="28"/>
      <c r="G703" s="28"/>
      <c r="H703" s="28"/>
      <c r="I703" s="27">
        <f>I704</f>
        <v>200</v>
      </c>
      <c r="J703" s="141"/>
      <c r="K703" s="141"/>
      <c r="L703" s="141"/>
      <c r="M703" s="141"/>
      <c r="N703" s="160">
        <f aca="true" t="shared" si="144" ref="N703:O706">N704</f>
        <v>0</v>
      </c>
      <c r="O703" s="160">
        <f t="shared" si="144"/>
        <v>200</v>
      </c>
    </row>
    <row r="704" spans="1:15" ht="18">
      <c r="A704" s="127" t="s">
        <v>326</v>
      </c>
      <c r="B704" s="26" t="s">
        <v>350</v>
      </c>
      <c r="C704" s="26" t="s">
        <v>220</v>
      </c>
      <c r="D704" s="26" t="s">
        <v>216</v>
      </c>
      <c r="E704" s="26" t="s">
        <v>112</v>
      </c>
      <c r="F704" s="28"/>
      <c r="G704" s="28"/>
      <c r="H704" s="28"/>
      <c r="I704" s="27">
        <f>I705</f>
        <v>200</v>
      </c>
      <c r="J704" s="141"/>
      <c r="K704" s="141"/>
      <c r="L704" s="141"/>
      <c r="M704" s="141"/>
      <c r="N704" s="160">
        <f t="shared" si="144"/>
        <v>0</v>
      </c>
      <c r="O704" s="160">
        <f t="shared" si="144"/>
        <v>200</v>
      </c>
    </row>
    <row r="705" spans="1:15" ht="45">
      <c r="A705" s="127" t="s">
        <v>359</v>
      </c>
      <c r="B705" s="26" t="s">
        <v>350</v>
      </c>
      <c r="C705" s="26" t="s">
        <v>220</v>
      </c>
      <c r="D705" s="26" t="s">
        <v>216</v>
      </c>
      <c r="E705" s="26" t="s">
        <v>112</v>
      </c>
      <c r="F705" s="26" t="s">
        <v>270</v>
      </c>
      <c r="G705" s="28"/>
      <c r="H705" s="28"/>
      <c r="I705" s="27">
        <f>I706</f>
        <v>200</v>
      </c>
      <c r="J705" s="27">
        <f>J708</f>
        <v>0</v>
      </c>
      <c r="K705" s="27">
        <f>K708</f>
        <v>0</v>
      </c>
      <c r="L705" s="27">
        <f>L708</f>
        <v>0</v>
      </c>
      <c r="M705" s="109">
        <f>M708</f>
        <v>0</v>
      </c>
      <c r="N705" s="160">
        <f t="shared" si="144"/>
        <v>0</v>
      </c>
      <c r="O705" s="160">
        <f t="shared" si="144"/>
        <v>200</v>
      </c>
    </row>
    <row r="706" spans="1:15" ht="45">
      <c r="A706" s="127" t="s">
        <v>345</v>
      </c>
      <c r="B706" s="26" t="s">
        <v>350</v>
      </c>
      <c r="C706" s="26" t="s">
        <v>220</v>
      </c>
      <c r="D706" s="26" t="s">
        <v>216</v>
      </c>
      <c r="E706" s="26" t="s">
        <v>112</v>
      </c>
      <c r="F706" s="26" t="s">
        <v>271</v>
      </c>
      <c r="G706" s="28"/>
      <c r="H706" s="28"/>
      <c r="I706" s="27">
        <f>I707</f>
        <v>200</v>
      </c>
      <c r="J706" s="27"/>
      <c r="K706" s="27"/>
      <c r="L706" s="27"/>
      <c r="M706" s="109"/>
      <c r="N706" s="160">
        <f t="shared" si="144"/>
        <v>0</v>
      </c>
      <c r="O706" s="160">
        <f t="shared" si="144"/>
        <v>200</v>
      </c>
    </row>
    <row r="707" spans="1:15" ht="18">
      <c r="A707" s="129" t="s">
        <v>260</v>
      </c>
      <c r="B707" s="28" t="s">
        <v>350</v>
      </c>
      <c r="C707" s="28" t="s">
        <v>220</v>
      </c>
      <c r="D707" s="28" t="s">
        <v>216</v>
      </c>
      <c r="E707" s="28" t="s">
        <v>112</v>
      </c>
      <c r="F707" s="28" t="s">
        <v>271</v>
      </c>
      <c r="G707" s="28" t="s">
        <v>248</v>
      </c>
      <c r="H707" s="28"/>
      <c r="I707" s="29">
        <v>200</v>
      </c>
      <c r="J707" s="27"/>
      <c r="K707" s="27"/>
      <c r="L707" s="27"/>
      <c r="M707" s="109"/>
      <c r="N707" s="172">
        <v>0</v>
      </c>
      <c r="O707" s="172">
        <f>I707+N707</f>
        <v>200</v>
      </c>
    </row>
    <row r="708" spans="1:15" ht="45">
      <c r="A708" s="121" t="s">
        <v>371</v>
      </c>
      <c r="B708" s="26" t="s">
        <v>350</v>
      </c>
      <c r="C708" s="26" t="s">
        <v>220</v>
      </c>
      <c r="D708" s="26" t="s">
        <v>216</v>
      </c>
      <c r="E708" s="26" t="s">
        <v>113</v>
      </c>
      <c r="F708" s="28"/>
      <c r="G708" s="28"/>
      <c r="H708" s="28"/>
      <c r="I708" s="27">
        <f>I709</f>
        <v>1700</v>
      </c>
      <c r="J708" s="27">
        <f aca="true" t="shared" si="145" ref="J708:M710">J709</f>
        <v>0</v>
      </c>
      <c r="K708" s="27">
        <f t="shared" si="145"/>
        <v>0</v>
      </c>
      <c r="L708" s="27">
        <f t="shared" si="145"/>
        <v>0</v>
      </c>
      <c r="M708" s="109">
        <f t="shared" si="145"/>
        <v>0</v>
      </c>
      <c r="N708" s="160">
        <f aca="true" t="shared" si="146" ref="N708:O711">N709</f>
        <v>700</v>
      </c>
      <c r="O708" s="160">
        <f t="shared" si="146"/>
        <v>2400</v>
      </c>
    </row>
    <row r="709" spans="1:15" ht="18">
      <c r="A709" s="127" t="s">
        <v>326</v>
      </c>
      <c r="B709" s="26" t="s">
        <v>350</v>
      </c>
      <c r="C709" s="26" t="s">
        <v>220</v>
      </c>
      <c r="D709" s="26" t="s">
        <v>216</v>
      </c>
      <c r="E709" s="26" t="s">
        <v>114</v>
      </c>
      <c r="F709" s="28"/>
      <c r="G709" s="28"/>
      <c r="H709" s="28"/>
      <c r="I709" s="27">
        <f>I710</f>
        <v>1700</v>
      </c>
      <c r="J709" s="27">
        <f t="shared" si="145"/>
        <v>0</v>
      </c>
      <c r="K709" s="27">
        <f t="shared" si="145"/>
        <v>0</v>
      </c>
      <c r="L709" s="27">
        <f t="shared" si="145"/>
        <v>0</v>
      </c>
      <c r="M709" s="109">
        <f t="shared" si="145"/>
        <v>0</v>
      </c>
      <c r="N709" s="160">
        <f t="shared" si="146"/>
        <v>700</v>
      </c>
      <c r="O709" s="160">
        <f t="shared" si="146"/>
        <v>2400</v>
      </c>
    </row>
    <row r="710" spans="1:15" ht="45">
      <c r="A710" s="127" t="s">
        <v>359</v>
      </c>
      <c r="B710" s="26" t="s">
        <v>350</v>
      </c>
      <c r="C710" s="26" t="s">
        <v>220</v>
      </c>
      <c r="D710" s="26" t="s">
        <v>216</v>
      </c>
      <c r="E710" s="26" t="s">
        <v>114</v>
      </c>
      <c r="F710" s="26" t="s">
        <v>270</v>
      </c>
      <c r="G710" s="28"/>
      <c r="H710" s="28"/>
      <c r="I710" s="27">
        <f>I711</f>
        <v>1700</v>
      </c>
      <c r="J710" s="27">
        <f t="shared" si="145"/>
        <v>0</v>
      </c>
      <c r="K710" s="27">
        <f t="shared" si="145"/>
        <v>0</v>
      </c>
      <c r="L710" s="27">
        <f t="shared" si="145"/>
        <v>0</v>
      </c>
      <c r="M710" s="109">
        <f t="shared" si="145"/>
        <v>0</v>
      </c>
      <c r="N710" s="160">
        <f t="shared" si="146"/>
        <v>700</v>
      </c>
      <c r="O710" s="160">
        <f t="shared" si="146"/>
        <v>2400</v>
      </c>
    </row>
    <row r="711" spans="1:15" ht="45">
      <c r="A711" s="127" t="s">
        <v>345</v>
      </c>
      <c r="B711" s="26" t="s">
        <v>350</v>
      </c>
      <c r="C711" s="26" t="s">
        <v>220</v>
      </c>
      <c r="D711" s="26" t="s">
        <v>216</v>
      </c>
      <c r="E711" s="26" t="s">
        <v>114</v>
      </c>
      <c r="F711" s="26" t="s">
        <v>271</v>
      </c>
      <c r="G711" s="28"/>
      <c r="H711" s="28"/>
      <c r="I711" s="27">
        <f>I712</f>
        <v>1700</v>
      </c>
      <c r="J711" s="27">
        <f>J713</f>
        <v>0</v>
      </c>
      <c r="K711" s="27">
        <f>K713</f>
        <v>0</v>
      </c>
      <c r="L711" s="27">
        <f>L713</f>
        <v>0</v>
      </c>
      <c r="M711" s="109">
        <f>M713</f>
        <v>0</v>
      </c>
      <c r="N711" s="160">
        <f t="shared" si="146"/>
        <v>700</v>
      </c>
      <c r="O711" s="160">
        <f t="shared" si="146"/>
        <v>2400</v>
      </c>
    </row>
    <row r="712" spans="1:15" ht="18">
      <c r="A712" s="129" t="s">
        <v>260</v>
      </c>
      <c r="B712" s="28" t="s">
        <v>350</v>
      </c>
      <c r="C712" s="28" t="s">
        <v>220</v>
      </c>
      <c r="D712" s="28" t="s">
        <v>216</v>
      </c>
      <c r="E712" s="28" t="s">
        <v>114</v>
      </c>
      <c r="F712" s="28" t="s">
        <v>271</v>
      </c>
      <c r="G712" s="28" t="s">
        <v>248</v>
      </c>
      <c r="H712" s="28"/>
      <c r="I712" s="29">
        <v>1700</v>
      </c>
      <c r="J712" s="53"/>
      <c r="K712" s="53"/>
      <c r="L712" s="53"/>
      <c r="M712" s="53"/>
      <c r="N712" s="172">
        <v>700</v>
      </c>
      <c r="O712" s="172">
        <f>I712+N712</f>
        <v>2400</v>
      </c>
    </row>
    <row r="713" spans="1:15" ht="48" customHeight="1">
      <c r="A713" s="121" t="s">
        <v>372</v>
      </c>
      <c r="B713" s="26" t="s">
        <v>350</v>
      </c>
      <c r="C713" s="26" t="s">
        <v>220</v>
      </c>
      <c r="D713" s="26" t="s">
        <v>216</v>
      </c>
      <c r="E713" s="26" t="s">
        <v>115</v>
      </c>
      <c r="F713" s="28"/>
      <c r="G713" s="28"/>
      <c r="H713" s="28"/>
      <c r="I713" s="27">
        <f>I714</f>
        <v>5930</v>
      </c>
      <c r="J713" s="141"/>
      <c r="K713" s="141"/>
      <c r="L713" s="141"/>
      <c r="M713" s="141"/>
      <c r="N713" s="160">
        <f aca="true" t="shared" si="147" ref="N713:O716">N714</f>
        <v>50</v>
      </c>
      <c r="O713" s="160">
        <f t="shared" si="147"/>
        <v>5980</v>
      </c>
    </row>
    <row r="714" spans="1:15" ht="18">
      <c r="A714" s="127" t="s">
        <v>326</v>
      </c>
      <c r="B714" s="26" t="s">
        <v>350</v>
      </c>
      <c r="C714" s="26" t="s">
        <v>220</v>
      </c>
      <c r="D714" s="26" t="s">
        <v>216</v>
      </c>
      <c r="E714" s="26" t="s">
        <v>116</v>
      </c>
      <c r="F714" s="28"/>
      <c r="G714" s="28"/>
      <c r="H714" s="28"/>
      <c r="I714" s="27">
        <f>I715</f>
        <v>5930</v>
      </c>
      <c r="J714" s="101" t="e">
        <f>#REF!</f>
        <v>#REF!</v>
      </c>
      <c r="K714" s="101" t="e">
        <f>#REF!</f>
        <v>#REF!</v>
      </c>
      <c r="L714" s="101" t="e">
        <f>#REF!</f>
        <v>#REF!</v>
      </c>
      <c r="M714" s="111" t="e">
        <f>#REF!</f>
        <v>#REF!</v>
      </c>
      <c r="N714" s="160">
        <f t="shared" si="147"/>
        <v>50</v>
      </c>
      <c r="O714" s="160">
        <f t="shared" si="147"/>
        <v>5980</v>
      </c>
    </row>
    <row r="715" spans="1:15" ht="45">
      <c r="A715" s="127" t="s">
        <v>359</v>
      </c>
      <c r="B715" s="26" t="s">
        <v>350</v>
      </c>
      <c r="C715" s="26" t="s">
        <v>220</v>
      </c>
      <c r="D715" s="26" t="s">
        <v>216</v>
      </c>
      <c r="E715" s="26" t="s">
        <v>116</v>
      </c>
      <c r="F715" s="26" t="s">
        <v>270</v>
      </c>
      <c r="G715" s="28"/>
      <c r="H715" s="28"/>
      <c r="I715" s="27">
        <f>I716</f>
        <v>5930</v>
      </c>
      <c r="J715" s="141"/>
      <c r="K715" s="141"/>
      <c r="L715" s="141"/>
      <c r="M715" s="141"/>
      <c r="N715" s="160">
        <f t="shared" si="147"/>
        <v>50</v>
      </c>
      <c r="O715" s="160">
        <f t="shared" si="147"/>
        <v>5980</v>
      </c>
    </row>
    <row r="716" spans="1:15" ht="45">
      <c r="A716" s="127" t="s">
        <v>345</v>
      </c>
      <c r="B716" s="26" t="s">
        <v>350</v>
      </c>
      <c r="C716" s="26" t="s">
        <v>220</v>
      </c>
      <c r="D716" s="26" t="s">
        <v>216</v>
      </c>
      <c r="E716" s="26" t="s">
        <v>116</v>
      </c>
      <c r="F716" s="26" t="s">
        <v>271</v>
      </c>
      <c r="G716" s="28"/>
      <c r="H716" s="28"/>
      <c r="I716" s="27">
        <f>I717</f>
        <v>5930</v>
      </c>
      <c r="J716" s="141"/>
      <c r="K716" s="141"/>
      <c r="L716" s="141"/>
      <c r="M716" s="141"/>
      <c r="N716" s="160">
        <f t="shared" si="147"/>
        <v>50</v>
      </c>
      <c r="O716" s="160">
        <f t="shared" si="147"/>
        <v>5980</v>
      </c>
    </row>
    <row r="717" spans="1:15" ht="18">
      <c r="A717" s="129" t="s">
        <v>260</v>
      </c>
      <c r="B717" s="28" t="s">
        <v>350</v>
      </c>
      <c r="C717" s="28" t="s">
        <v>220</v>
      </c>
      <c r="D717" s="28" t="s">
        <v>216</v>
      </c>
      <c r="E717" s="28" t="s">
        <v>116</v>
      </c>
      <c r="F717" s="28" t="s">
        <v>271</v>
      </c>
      <c r="G717" s="28" t="s">
        <v>248</v>
      </c>
      <c r="H717" s="28"/>
      <c r="I717" s="29">
        <v>5930</v>
      </c>
      <c r="J717" s="141"/>
      <c r="K717" s="141"/>
      <c r="L717" s="141"/>
      <c r="M717" s="141"/>
      <c r="N717" s="172">
        <v>50</v>
      </c>
      <c r="O717" s="172">
        <f>I717+N717</f>
        <v>5980</v>
      </c>
    </row>
    <row r="718" spans="1:15" ht="45">
      <c r="A718" s="121" t="s">
        <v>373</v>
      </c>
      <c r="B718" s="26" t="s">
        <v>350</v>
      </c>
      <c r="C718" s="26" t="s">
        <v>220</v>
      </c>
      <c r="D718" s="26" t="s">
        <v>216</v>
      </c>
      <c r="E718" s="26" t="s">
        <v>117</v>
      </c>
      <c r="F718" s="28"/>
      <c r="G718" s="28"/>
      <c r="H718" s="28"/>
      <c r="I718" s="27">
        <f>I719</f>
        <v>450</v>
      </c>
      <c r="J718" s="141"/>
      <c r="K718" s="141"/>
      <c r="L718" s="141"/>
      <c r="M718" s="141"/>
      <c r="N718" s="160">
        <f aca="true" t="shared" si="148" ref="N718:O721">N719</f>
        <v>0</v>
      </c>
      <c r="O718" s="160">
        <f>O719</f>
        <v>450</v>
      </c>
    </row>
    <row r="719" spans="1:15" ht="18">
      <c r="A719" s="127" t="s">
        <v>326</v>
      </c>
      <c r="B719" s="26" t="s">
        <v>350</v>
      </c>
      <c r="C719" s="26" t="s">
        <v>220</v>
      </c>
      <c r="D719" s="26" t="s">
        <v>216</v>
      </c>
      <c r="E719" s="26" t="s">
        <v>118</v>
      </c>
      <c r="F719" s="28"/>
      <c r="G719" s="28"/>
      <c r="H719" s="28"/>
      <c r="I719" s="27">
        <f>I720</f>
        <v>450</v>
      </c>
      <c r="J719" s="141"/>
      <c r="K719" s="141"/>
      <c r="L719" s="141"/>
      <c r="M719" s="141"/>
      <c r="N719" s="160">
        <f t="shared" si="148"/>
        <v>0</v>
      </c>
      <c r="O719" s="160">
        <f t="shared" si="148"/>
        <v>450</v>
      </c>
    </row>
    <row r="720" spans="1:15" ht="45">
      <c r="A720" s="127" t="s">
        <v>359</v>
      </c>
      <c r="B720" s="26" t="s">
        <v>350</v>
      </c>
      <c r="C720" s="26" t="s">
        <v>220</v>
      </c>
      <c r="D720" s="26" t="s">
        <v>216</v>
      </c>
      <c r="E720" s="26" t="s">
        <v>118</v>
      </c>
      <c r="F720" s="26" t="s">
        <v>270</v>
      </c>
      <c r="G720" s="28"/>
      <c r="H720" s="28"/>
      <c r="I720" s="27">
        <f>I721</f>
        <v>450</v>
      </c>
      <c r="J720" s="27" t="e">
        <f>#REF!</f>
        <v>#REF!</v>
      </c>
      <c r="K720" s="27" t="e">
        <f>#REF!</f>
        <v>#REF!</v>
      </c>
      <c r="L720" s="27" t="e">
        <f>#REF!</f>
        <v>#REF!</v>
      </c>
      <c r="M720" s="109" t="e">
        <f>#REF!</f>
        <v>#REF!</v>
      </c>
      <c r="N720" s="160">
        <f t="shared" si="148"/>
        <v>0</v>
      </c>
      <c r="O720" s="160">
        <f t="shared" si="148"/>
        <v>450</v>
      </c>
    </row>
    <row r="721" spans="1:15" ht="45">
      <c r="A721" s="127" t="s">
        <v>345</v>
      </c>
      <c r="B721" s="26" t="s">
        <v>350</v>
      </c>
      <c r="C721" s="26" t="s">
        <v>220</v>
      </c>
      <c r="D721" s="26" t="s">
        <v>216</v>
      </c>
      <c r="E721" s="26" t="s">
        <v>118</v>
      </c>
      <c r="F721" s="26" t="s">
        <v>271</v>
      </c>
      <c r="G721" s="28"/>
      <c r="H721" s="28"/>
      <c r="I721" s="27">
        <f>I722</f>
        <v>450</v>
      </c>
      <c r="J721" s="146"/>
      <c r="K721" s="146"/>
      <c r="L721" s="146"/>
      <c r="M721" s="146"/>
      <c r="N721" s="160">
        <f t="shared" si="148"/>
        <v>0</v>
      </c>
      <c r="O721" s="160">
        <f t="shared" si="148"/>
        <v>450</v>
      </c>
    </row>
    <row r="722" spans="1:15" ht="18">
      <c r="A722" s="129" t="s">
        <v>260</v>
      </c>
      <c r="B722" s="28" t="s">
        <v>350</v>
      </c>
      <c r="C722" s="28" t="s">
        <v>220</v>
      </c>
      <c r="D722" s="28" t="s">
        <v>216</v>
      </c>
      <c r="E722" s="28" t="s">
        <v>118</v>
      </c>
      <c r="F722" s="28" t="s">
        <v>271</v>
      </c>
      <c r="G722" s="28" t="s">
        <v>248</v>
      </c>
      <c r="H722" s="28"/>
      <c r="I722" s="29">
        <v>450</v>
      </c>
      <c r="J722" s="146"/>
      <c r="K722" s="146"/>
      <c r="L722" s="146"/>
      <c r="M722" s="146"/>
      <c r="N722" s="172">
        <v>0</v>
      </c>
      <c r="O722" s="172">
        <f>I722+N722</f>
        <v>450</v>
      </c>
    </row>
    <row r="723" spans="1:15" ht="45">
      <c r="A723" s="121" t="s">
        <v>374</v>
      </c>
      <c r="B723" s="26" t="s">
        <v>350</v>
      </c>
      <c r="C723" s="26" t="s">
        <v>220</v>
      </c>
      <c r="D723" s="26" t="s">
        <v>216</v>
      </c>
      <c r="E723" s="26" t="s">
        <v>161</v>
      </c>
      <c r="F723" s="28"/>
      <c r="G723" s="28"/>
      <c r="H723" s="28"/>
      <c r="I723" s="27">
        <f>I724</f>
        <v>85</v>
      </c>
      <c r="J723" s="147"/>
      <c r="K723" s="147"/>
      <c r="L723" s="147"/>
      <c r="M723" s="147"/>
      <c r="N723" s="160">
        <f aca="true" t="shared" si="149" ref="N723:O726">N724</f>
        <v>-64</v>
      </c>
      <c r="O723" s="160">
        <f t="shared" si="149"/>
        <v>21</v>
      </c>
    </row>
    <row r="724" spans="1:15" ht="18">
      <c r="A724" s="127" t="s">
        <v>326</v>
      </c>
      <c r="B724" s="26" t="s">
        <v>350</v>
      </c>
      <c r="C724" s="26" t="s">
        <v>220</v>
      </c>
      <c r="D724" s="26" t="s">
        <v>216</v>
      </c>
      <c r="E724" s="26" t="s">
        <v>162</v>
      </c>
      <c r="F724" s="28"/>
      <c r="G724" s="28"/>
      <c r="H724" s="28"/>
      <c r="I724" s="27">
        <f>I725</f>
        <v>85</v>
      </c>
      <c r="J724" s="147"/>
      <c r="K724" s="147"/>
      <c r="L724" s="147"/>
      <c r="M724" s="147"/>
      <c r="N724" s="160">
        <f t="shared" si="149"/>
        <v>-64</v>
      </c>
      <c r="O724" s="160">
        <f t="shared" si="149"/>
        <v>21</v>
      </c>
    </row>
    <row r="725" spans="1:15" ht="45">
      <c r="A725" s="127" t="s">
        <v>359</v>
      </c>
      <c r="B725" s="26" t="s">
        <v>350</v>
      </c>
      <c r="C725" s="26" t="s">
        <v>220</v>
      </c>
      <c r="D725" s="26" t="s">
        <v>216</v>
      </c>
      <c r="E725" s="26" t="s">
        <v>162</v>
      </c>
      <c r="F725" s="26" t="s">
        <v>270</v>
      </c>
      <c r="G725" s="28"/>
      <c r="H725" s="28"/>
      <c r="I725" s="27">
        <f>I726</f>
        <v>85</v>
      </c>
      <c r="J725" s="147"/>
      <c r="K725" s="147"/>
      <c r="L725" s="147"/>
      <c r="M725" s="147"/>
      <c r="N725" s="160">
        <f t="shared" si="149"/>
        <v>-64</v>
      </c>
      <c r="O725" s="160">
        <f t="shared" si="149"/>
        <v>21</v>
      </c>
    </row>
    <row r="726" spans="1:15" ht="45">
      <c r="A726" s="127" t="s">
        <v>345</v>
      </c>
      <c r="B726" s="26" t="s">
        <v>350</v>
      </c>
      <c r="C726" s="26" t="s">
        <v>220</v>
      </c>
      <c r="D726" s="26" t="s">
        <v>216</v>
      </c>
      <c r="E726" s="26" t="s">
        <v>162</v>
      </c>
      <c r="F726" s="26" t="s">
        <v>271</v>
      </c>
      <c r="G726" s="28"/>
      <c r="H726" s="28"/>
      <c r="I726" s="27">
        <f>I727</f>
        <v>85</v>
      </c>
      <c r="J726" s="147"/>
      <c r="K726" s="147"/>
      <c r="L726" s="147"/>
      <c r="M726" s="147"/>
      <c r="N726" s="160">
        <f t="shared" si="149"/>
        <v>-64</v>
      </c>
      <c r="O726" s="160">
        <f t="shared" si="149"/>
        <v>21</v>
      </c>
    </row>
    <row r="727" spans="1:15" ht="18">
      <c r="A727" s="129" t="s">
        <v>260</v>
      </c>
      <c r="B727" s="28" t="s">
        <v>350</v>
      </c>
      <c r="C727" s="28" t="s">
        <v>220</v>
      </c>
      <c r="D727" s="28" t="s">
        <v>216</v>
      </c>
      <c r="E727" s="28" t="s">
        <v>162</v>
      </c>
      <c r="F727" s="28" t="s">
        <v>271</v>
      </c>
      <c r="G727" s="28" t="s">
        <v>248</v>
      </c>
      <c r="H727" s="28"/>
      <c r="I727" s="29">
        <v>85</v>
      </c>
      <c r="J727" s="147"/>
      <c r="K727" s="147"/>
      <c r="L727" s="147"/>
      <c r="M727" s="147"/>
      <c r="N727" s="172">
        <v>-64</v>
      </c>
      <c r="O727" s="172">
        <f>I727+N727</f>
        <v>21</v>
      </c>
    </row>
    <row r="728" spans="1:15" ht="45">
      <c r="A728" s="121" t="s">
        <v>505</v>
      </c>
      <c r="B728" s="26" t="s">
        <v>350</v>
      </c>
      <c r="C728" s="26" t="s">
        <v>220</v>
      </c>
      <c r="D728" s="26" t="s">
        <v>216</v>
      </c>
      <c r="E728" s="26" t="s">
        <v>504</v>
      </c>
      <c r="F728" s="28"/>
      <c r="G728" s="28"/>
      <c r="H728" s="28"/>
      <c r="I728" s="27">
        <f>I729</f>
        <v>258</v>
      </c>
      <c r="J728" s="147"/>
      <c r="K728" s="147"/>
      <c r="L728" s="147"/>
      <c r="M728" s="147"/>
      <c r="N728" s="160">
        <f aca="true" t="shared" si="150" ref="N728:O731">N729</f>
        <v>0</v>
      </c>
      <c r="O728" s="160">
        <f t="shared" si="150"/>
        <v>258</v>
      </c>
    </row>
    <row r="729" spans="1:15" ht="18">
      <c r="A729" s="127" t="s">
        <v>326</v>
      </c>
      <c r="B729" s="26" t="s">
        <v>350</v>
      </c>
      <c r="C729" s="26" t="s">
        <v>220</v>
      </c>
      <c r="D729" s="26" t="s">
        <v>216</v>
      </c>
      <c r="E729" s="26" t="s">
        <v>509</v>
      </c>
      <c r="F729" s="28"/>
      <c r="G729" s="28"/>
      <c r="H729" s="28"/>
      <c r="I729" s="27">
        <f>I730</f>
        <v>258</v>
      </c>
      <c r="J729" s="147"/>
      <c r="K729" s="147"/>
      <c r="L729" s="147"/>
      <c r="M729" s="147"/>
      <c r="N729" s="160">
        <f t="shared" si="150"/>
        <v>0</v>
      </c>
      <c r="O729" s="160">
        <f t="shared" si="150"/>
        <v>258</v>
      </c>
    </row>
    <row r="730" spans="1:15" ht="45">
      <c r="A730" s="127" t="s">
        <v>359</v>
      </c>
      <c r="B730" s="26" t="s">
        <v>350</v>
      </c>
      <c r="C730" s="26" t="s">
        <v>220</v>
      </c>
      <c r="D730" s="26" t="s">
        <v>216</v>
      </c>
      <c r="E730" s="26" t="s">
        <v>509</v>
      </c>
      <c r="F730" s="26" t="s">
        <v>270</v>
      </c>
      <c r="G730" s="28"/>
      <c r="H730" s="28"/>
      <c r="I730" s="27">
        <f>I731</f>
        <v>258</v>
      </c>
      <c r="J730" s="147"/>
      <c r="K730" s="147"/>
      <c r="L730" s="147"/>
      <c r="M730" s="147"/>
      <c r="N730" s="160">
        <f t="shared" si="150"/>
        <v>0</v>
      </c>
      <c r="O730" s="160">
        <f t="shared" si="150"/>
        <v>258</v>
      </c>
    </row>
    <row r="731" spans="1:15" ht="45">
      <c r="A731" s="127" t="s">
        <v>345</v>
      </c>
      <c r="B731" s="26" t="s">
        <v>350</v>
      </c>
      <c r="C731" s="26" t="s">
        <v>220</v>
      </c>
      <c r="D731" s="26" t="s">
        <v>216</v>
      </c>
      <c r="E731" s="26" t="s">
        <v>509</v>
      </c>
      <c r="F731" s="26" t="s">
        <v>271</v>
      </c>
      <c r="G731" s="28"/>
      <c r="H731" s="28"/>
      <c r="I731" s="27">
        <f>I732</f>
        <v>258</v>
      </c>
      <c r="J731" s="147"/>
      <c r="K731" s="147"/>
      <c r="L731" s="147"/>
      <c r="M731" s="147"/>
      <c r="N731" s="160">
        <f t="shared" si="150"/>
        <v>0</v>
      </c>
      <c r="O731" s="160">
        <f t="shared" si="150"/>
        <v>258</v>
      </c>
    </row>
    <row r="732" spans="1:15" ht="18">
      <c r="A732" s="129" t="s">
        <v>260</v>
      </c>
      <c r="B732" s="28" t="s">
        <v>350</v>
      </c>
      <c r="C732" s="28" t="s">
        <v>220</v>
      </c>
      <c r="D732" s="28" t="s">
        <v>216</v>
      </c>
      <c r="E732" s="28" t="s">
        <v>509</v>
      </c>
      <c r="F732" s="28" t="s">
        <v>271</v>
      </c>
      <c r="G732" s="28" t="s">
        <v>248</v>
      </c>
      <c r="H732" s="28"/>
      <c r="I732" s="29">
        <v>258</v>
      </c>
      <c r="J732" s="147"/>
      <c r="K732" s="147"/>
      <c r="L732" s="147"/>
      <c r="M732" s="147"/>
      <c r="N732" s="172">
        <v>0</v>
      </c>
      <c r="O732" s="172">
        <f>I732+N732</f>
        <v>258</v>
      </c>
    </row>
    <row r="733" spans="1:15" ht="45">
      <c r="A733" s="121" t="s">
        <v>507</v>
      </c>
      <c r="B733" s="26" t="s">
        <v>350</v>
      </c>
      <c r="C733" s="26" t="s">
        <v>220</v>
      </c>
      <c r="D733" s="26" t="s">
        <v>216</v>
      </c>
      <c r="E733" s="26" t="s">
        <v>506</v>
      </c>
      <c r="F733" s="28"/>
      <c r="G733" s="28"/>
      <c r="H733" s="28"/>
      <c r="I733" s="27">
        <f>I734</f>
        <v>300</v>
      </c>
      <c r="J733" s="147"/>
      <c r="K733" s="147"/>
      <c r="L733" s="147"/>
      <c r="M733" s="147"/>
      <c r="N733" s="160">
        <f aca="true" t="shared" si="151" ref="N733:O736">N734</f>
        <v>0</v>
      </c>
      <c r="O733" s="160">
        <f t="shared" si="151"/>
        <v>300</v>
      </c>
    </row>
    <row r="734" spans="1:15" ht="18">
      <c r="A734" s="127" t="s">
        <v>326</v>
      </c>
      <c r="B734" s="26" t="s">
        <v>350</v>
      </c>
      <c r="C734" s="26" t="s">
        <v>220</v>
      </c>
      <c r="D734" s="26" t="s">
        <v>216</v>
      </c>
      <c r="E734" s="26" t="s">
        <v>510</v>
      </c>
      <c r="F734" s="28"/>
      <c r="G734" s="28"/>
      <c r="H734" s="28"/>
      <c r="I734" s="27">
        <f>I735</f>
        <v>300</v>
      </c>
      <c r="J734" s="147"/>
      <c r="K734" s="147"/>
      <c r="L734" s="147"/>
      <c r="M734" s="147"/>
      <c r="N734" s="160">
        <f t="shared" si="151"/>
        <v>0</v>
      </c>
      <c r="O734" s="160">
        <f t="shared" si="151"/>
        <v>300</v>
      </c>
    </row>
    <row r="735" spans="1:15" ht="45">
      <c r="A735" s="127" t="s">
        <v>359</v>
      </c>
      <c r="B735" s="26" t="s">
        <v>350</v>
      </c>
      <c r="C735" s="26" t="s">
        <v>220</v>
      </c>
      <c r="D735" s="26" t="s">
        <v>216</v>
      </c>
      <c r="E735" s="26" t="s">
        <v>510</v>
      </c>
      <c r="F735" s="26" t="s">
        <v>270</v>
      </c>
      <c r="G735" s="28"/>
      <c r="H735" s="28"/>
      <c r="I735" s="27">
        <f>I736</f>
        <v>300</v>
      </c>
      <c r="J735" s="147"/>
      <c r="K735" s="147"/>
      <c r="L735" s="147"/>
      <c r="M735" s="147"/>
      <c r="N735" s="160">
        <f t="shared" si="151"/>
        <v>0</v>
      </c>
      <c r="O735" s="160">
        <f t="shared" si="151"/>
        <v>300</v>
      </c>
    </row>
    <row r="736" spans="1:15" ht="45">
      <c r="A736" s="127" t="s">
        <v>345</v>
      </c>
      <c r="B736" s="26" t="s">
        <v>350</v>
      </c>
      <c r="C736" s="26" t="s">
        <v>220</v>
      </c>
      <c r="D736" s="26" t="s">
        <v>216</v>
      </c>
      <c r="E736" s="26" t="s">
        <v>510</v>
      </c>
      <c r="F736" s="26" t="s">
        <v>271</v>
      </c>
      <c r="G736" s="28"/>
      <c r="H736" s="28"/>
      <c r="I736" s="27">
        <f>I737</f>
        <v>300</v>
      </c>
      <c r="J736" s="147"/>
      <c r="K736" s="147"/>
      <c r="L736" s="147"/>
      <c r="M736" s="147"/>
      <c r="N736" s="160">
        <f t="shared" si="151"/>
        <v>0</v>
      </c>
      <c r="O736" s="160">
        <f t="shared" si="151"/>
        <v>300</v>
      </c>
    </row>
    <row r="737" spans="1:15" ht="18">
      <c r="A737" s="129" t="s">
        <v>260</v>
      </c>
      <c r="B737" s="28" t="s">
        <v>350</v>
      </c>
      <c r="C737" s="28" t="s">
        <v>220</v>
      </c>
      <c r="D737" s="28" t="s">
        <v>216</v>
      </c>
      <c r="E737" s="28" t="s">
        <v>510</v>
      </c>
      <c r="F737" s="28" t="s">
        <v>271</v>
      </c>
      <c r="G737" s="28" t="s">
        <v>248</v>
      </c>
      <c r="H737" s="28"/>
      <c r="I737" s="29">
        <v>300</v>
      </c>
      <c r="J737" s="147"/>
      <c r="K737" s="147"/>
      <c r="L737" s="147"/>
      <c r="M737" s="147"/>
      <c r="N737" s="172">
        <v>0</v>
      </c>
      <c r="O737" s="172">
        <f>I737+N737</f>
        <v>300</v>
      </c>
    </row>
    <row r="738" spans="1:15" ht="46.5" customHeight="1">
      <c r="A738" s="121" t="s">
        <v>512</v>
      </c>
      <c r="B738" s="26" t="s">
        <v>350</v>
      </c>
      <c r="C738" s="26" t="s">
        <v>220</v>
      </c>
      <c r="D738" s="26" t="s">
        <v>216</v>
      </c>
      <c r="E738" s="26" t="s">
        <v>508</v>
      </c>
      <c r="F738" s="28"/>
      <c r="G738" s="28"/>
      <c r="H738" s="28"/>
      <c r="I738" s="27">
        <f>I739</f>
        <v>150</v>
      </c>
      <c r="J738" s="147"/>
      <c r="K738" s="147"/>
      <c r="L738" s="147"/>
      <c r="M738" s="147"/>
      <c r="N738" s="160">
        <f aca="true" t="shared" si="152" ref="N738:O741">N739</f>
        <v>0</v>
      </c>
      <c r="O738" s="160">
        <f t="shared" si="152"/>
        <v>150</v>
      </c>
    </row>
    <row r="739" spans="1:15" ht="18">
      <c r="A739" s="127" t="s">
        <v>326</v>
      </c>
      <c r="B739" s="26" t="s">
        <v>350</v>
      </c>
      <c r="C739" s="26" t="s">
        <v>220</v>
      </c>
      <c r="D739" s="26" t="s">
        <v>216</v>
      </c>
      <c r="E739" s="26" t="s">
        <v>511</v>
      </c>
      <c r="F739" s="28"/>
      <c r="G739" s="28"/>
      <c r="H739" s="28"/>
      <c r="I739" s="27">
        <f>I740</f>
        <v>150</v>
      </c>
      <c r="J739" s="147"/>
      <c r="K739" s="147"/>
      <c r="L739" s="147"/>
      <c r="M739" s="147"/>
      <c r="N739" s="160">
        <f t="shared" si="152"/>
        <v>0</v>
      </c>
      <c r="O739" s="160">
        <f t="shared" si="152"/>
        <v>150</v>
      </c>
    </row>
    <row r="740" spans="1:35" ht="45">
      <c r="A740" s="127" t="s">
        <v>359</v>
      </c>
      <c r="B740" s="26" t="s">
        <v>350</v>
      </c>
      <c r="C740" s="26" t="s">
        <v>220</v>
      </c>
      <c r="D740" s="26" t="s">
        <v>216</v>
      </c>
      <c r="E740" s="26" t="s">
        <v>511</v>
      </c>
      <c r="F740" s="26" t="s">
        <v>270</v>
      </c>
      <c r="G740" s="28"/>
      <c r="H740" s="28"/>
      <c r="I740" s="27">
        <f>I741</f>
        <v>150</v>
      </c>
      <c r="J740" s="147"/>
      <c r="K740" s="147"/>
      <c r="L740" s="147"/>
      <c r="M740" s="147"/>
      <c r="N740" s="160">
        <f t="shared" si="152"/>
        <v>0</v>
      </c>
      <c r="O740" s="160">
        <f t="shared" si="152"/>
        <v>150</v>
      </c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</row>
    <row r="741" spans="1:78" s="64" customFormat="1" ht="45">
      <c r="A741" s="127" t="s">
        <v>345</v>
      </c>
      <c r="B741" s="26" t="s">
        <v>350</v>
      </c>
      <c r="C741" s="26" t="s">
        <v>220</v>
      </c>
      <c r="D741" s="26" t="s">
        <v>216</v>
      </c>
      <c r="E741" s="26" t="s">
        <v>511</v>
      </c>
      <c r="F741" s="26" t="s">
        <v>271</v>
      </c>
      <c r="G741" s="28"/>
      <c r="H741" s="28"/>
      <c r="I741" s="27">
        <f>I742</f>
        <v>150</v>
      </c>
      <c r="J741" s="148"/>
      <c r="K741" s="148"/>
      <c r="L741" s="148"/>
      <c r="M741" s="149"/>
      <c r="N741" s="160">
        <f t="shared" si="152"/>
        <v>0</v>
      </c>
      <c r="O741" s="160">
        <f t="shared" si="152"/>
        <v>150</v>
      </c>
      <c r="P741" s="113"/>
      <c r="U741" s="112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</row>
    <row r="742" spans="1:78" s="64" customFormat="1" ht="18">
      <c r="A742" s="129" t="s">
        <v>260</v>
      </c>
      <c r="B742" s="28" t="s">
        <v>350</v>
      </c>
      <c r="C742" s="28" t="s">
        <v>220</v>
      </c>
      <c r="D742" s="28" t="s">
        <v>216</v>
      </c>
      <c r="E742" s="28" t="s">
        <v>511</v>
      </c>
      <c r="F742" s="28" t="s">
        <v>271</v>
      </c>
      <c r="G742" s="28" t="s">
        <v>248</v>
      </c>
      <c r="H742" s="28"/>
      <c r="I742" s="29">
        <v>150</v>
      </c>
      <c r="J742" s="148"/>
      <c r="K742" s="148"/>
      <c r="L742" s="148"/>
      <c r="M742" s="149"/>
      <c r="N742" s="172">
        <v>0</v>
      </c>
      <c r="O742" s="172">
        <f>I742+N742</f>
        <v>150</v>
      </c>
      <c r="P742" s="113"/>
      <c r="U742" s="112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</row>
    <row r="743" spans="1:35" ht="30">
      <c r="A743" s="121" t="s">
        <v>516</v>
      </c>
      <c r="B743" s="26" t="s">
        <v>350</v>
      </c>
      <c r="C743" s="26" t="s">
        <v>220</v>
      </c>
      <c r="D743" s="26" t="s">
        <v>216</v>
      </c>
      <c r="E743" s="26" t="s">
        <v>514</v>
      </c>
      <c r="F743" s="28"/>
      <c r="G743" s="28"/>
      <c r="H743" s="28"/>
      <c r="I743" s="27">
        <f>I744</f>
        <v>600</v>
      </c>
      <c r="J743" s="147"/>
      <c r="K743" s="147"/>
      <c r="L743" s="147"/>
      <c r="M743" s="147"/>
      <c r="N743" s="160">
        <f aca="true" t="shared" si="153" ref="N743:O746">N744</f>
        <v>1275</v>
      </c>
      <c r="O743" s="160">
        <f t="shared" si="153"/>
        <v>1875</v>
      </c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</row>
    <row r="744" spans="1:15" ht="18">
      <c r="A744" s="127" t="s">
        <v>326</v>
      </c>
      <c r="B744" s="26" t="s">
        <v>350</v>
      </c>
      <c r="C744" s="26" t="s">
        <v>220</v>
      </c>
      <c r="D744" s="26" t="s">
        <v>216</v>
      </c>
      <c r="E744" s="26" t="s">
        <v>515</v>
      </c>
      <c r="F744" s="28"/>
      <c r="G744" s="28"/>
      <c r="H744" s="28"/>
      <c r="I744" s="27">
        <f>I745</f>
        <v>600</v>
      </c>
      <c r="J744" s="147"/>
      <c r="K744" s="147"/>
      <c r="L744" s="147"/>
      <c r="M744" s="147"/>
      <c r="N744" s="160">
        <f t="shared" si="153"/>
        <v>1275</v>
      </c>
      <c r="O744" s="160">
        <f t="shared" si="153"/>
        <v>1875</v>
      </c>
    </row>
    <row r="745" spans="1:15" ht="45">
      <c r="A745" s="127" t="s">
        <v>359</v>
      </c>
      <c r="B745" s="26" t="s">
        <v>350</v>
      </c>
      <c r="C745" s="26" t="s">
        <v>220</v>
      </c>
      <c r="D745" s="26" t="s">
        <v>216</v>
      </c>
      <c r="E745" s="26" t="s">
        <v>515</v>
      </c>
      <c r="F745" s="26" t="s">
        <v>270</v>
      </c>
      <c r="G745" s="28"/>
      <c r="H745" s="28"/>
      <c r="I745" s="27">
        <f>I746</f>
        <v>600</v>
      </c>
      <c r="J745" s="147"/>
      <c r="K745" s="147"/>
      <c r="L745" s="147"/>
      <c r="M745" s="147"/>
      <c r="N745" s="160">
        <f t="shared" si="153"/>
        <v>1275</v>
      </c>
      <c r="O745" s="160">
        <f t="shared" si="153"/>
        <v>1875</v>
      </c>
    </row>
    <row r="746" spans="1:15" ht="45">
      <c r="A746" s="127" t="s">
        <v>345</v>
      </c>
      <c r="B746" s="26" t="s">
        <v>350</v>
      </c>
      <c r="C746" s="26" t="s">
        <v>220</v>
      </c>
      <c r="D746" s="26" t="s">
        <v>216</v>
      </c>
      <c r="E746" s="26" t="s">
        <v>515</v>
      </c>
      <c r="F746" s="26" t="s">
        <v>271</v>
      </c>
      <c r="G746" s="28"/>
      <c r="H746" s="28"/>
      <c r="I746" s="27">
        <f>I747</f>
        <v>600</v>
      </c>
      <c r="J746" s="147"/>
      <c r="K746" s="147"/>
      <c r="L746" s="147"/>
      <c r="M746" s="147"/>
      <c r="N746" s="160">
        <f t="shared" si="153"/>
        <v>1275</v>
      </c>
      <c r="O746" s="160">
        <f t="shared" si="153"/>
        <v>1875</v>
      </c>
    </row>
    <row r="747" spans="1:15" ht="18">
      <c r="A747" s="129" t="s">
        <v>260</v>
      </c>
      <c r="B747" s="28" t="s">
        <v>350</v>
      </c>
      <c r="C747" s="28" t="s">
        <v>220</v>
      </c>
      <c r="D747" s="28" t="s">
        <v>216</v>
      </c>
      <c r="E747" s="28" t="s">
        <v>515</v>
      </c>
      <c r="F747" s="28" t="s">
        <v>271</v>
      </c>
      <c r="G747" s="28" t="s">
        <v>248</v>
      </c>
      <c r="H747" s="28"/>
      <c r="I747" s="29">
        <v>600</v>
      </c>
      <c r="J747" s="147"/>
      <c r="K747" s="147"/>
      <c r="L747" s="147"/>
      <c r="M747" s="147"/>
      <c r="N747" s="172">
        <v>1275</v>
      </c>
      <c r="O747" s="172">
        <f>I747+N747</f>
        <v>1875</v>
      </c>
    </row>
    <row r="748" spans="1:15" ht="30">
      <c r="A748" s="121" t="s">
        <v>571</v>
      </c>
      <c r="B748" s="26" t="s">
        <v>350</v>
      </c>
      <c r="C748" s="26" t="s">
        <v>220</v>
      </c>
      <c r="D748" s="26" t="s">
        <v>216</v>
      </c>
      <c r="E748" s="26" t="s">
        <v>572</v>
      </c>
      <c r="F748" s="28"/>
      <c r="G748" s="28"/>
      <c r="H748" s="28"/>
      <c r="I748" s="27">
        <f>I749</f>
        <v>600</v>
      </c>
      <c r="J748" s="147"/>
      <c r="K748" s="147"/>
      <c r="L748" s="147"/>
      <c r="M748" s="147"/>
      <c r="N748" s="160">
        <f aca="true" t="shared" si="154" ref="N748:O751">N749</f>
        <v>1676</v>
      </c>
      <c r="O748" s="160">
        <f t="shared" si="154"/>
        <v>2276</v>
      </c>
    </row>
    <row r="749" spans="1:15" ht="18">
      <c r="A749" s="127" t="s">
        <v>326</v>
      </c>
      <c r="B749" s="26" t="s">
        <v>350</v>
      </c>
      <c r="C749" s="26" t="s">
        <v>220</v>
      </c>
      <c r="D749" s="26" t="s">
        <v>216</v>
      </c>
      <c r="E749" s="26" t="s">
        <v>573</v>
      </c>
      <c r="F749" s="28"/>
      <c r="G749" s="28"/>
      <c r="H749" s="28"/>
      <c r="I749" s="27">
        <f>I750</f>
        <v>600</v>
      </c>
      <c r="J749" s="147"/>
      <c r="K749" s="147"/>
      <c r="L749" s="147"/>
      <c r="M749" s="147"/>
      <c r="N749" s="160">
        <f t="shared" si="154"/>
        <v>1676</v>
      </c>
      <c r="O749" s="160">
        <f t="shared" si="154"/>
        <v>2276</v>
      </c>
    </row>
    <row r="750" spans="1:15" ht="45">
      <c r="A750" s="127" t="s">
        <v>359</v>
      </c>
      <c r="B750" s="26" t="s">
        <v>350</v>
      </c>
      <c r="C750" s="26" t="s">
        <v>220</v>
      </c>
      <c r="D750" s="26" t="s">
        <v>216</v>
      </c>
      <c r="E750" s="26" t="s">
        <v>573</v>
      </c>
      <c r="F750" s="26" t="s">
        <v>270</v>
      </c>
      <c r="G750" s="28"/>
      <c r="H750" s="28"/>
      <c r="I750" s="27">
        <f>I751</f>
        <v>600</v>
      </c>
      <c r="J750" s="147"/>
      <c r="K750" s="147"/>
      <c r="L750" s="147"/>
      <c r="M750" s="147"/>
      <c r="N750" s="160">
        <f t="shared" si="154"/>
        <v>1676</v>
      </c>
      <c r="O750" s="160">
        <f t="shared" si="154"/>
        <v>2276</v>
      </c>
    </row>
    <row r="751" spans="1:15" ht="45">
      <c r="A751" s="127" t="s">
        <v>345</v>
      </c>
      <c r="B751" s="26" t="s">
        <v>350</v>
      </c>
      <c r="C751" s="26" t="s">
        <v>220</v>
      </c>
      <c r="D751" s="26" t="s">
        <v>216</v>
      </c>
      <c r="E751" s="26" t="s">
        <v>573</v>
      </c>
      <c r="F751" s="26" t="s">
        <v>271</v>
      </c>
      <c r="G751" s="28"/>
      <c r="H751" s="28"/>
      <c r="I751" s="27">
        <f>I752</f>
        <v>600</v>
      </c>
      <c r="J751" s="147"/>
      <c r="K751" s="147"/>
      <c r="L751" s="147"/>
      <c r="M751" s="147"/>
      <c r="N751" s="160">
        <f t="shared" si="154"/>
        <v>1676</v>
      </c>
      <c r="O751" s="160">
        <f t="shared" si="154"/>
        <v>2276</v>
      </c>
    </row>
    <row r="752" spans="1:15" ht="18">
      <c r="A752" s="129" t="s">
        <v>260</v>
      </c>
      <c r="B752" s="28" t="s">
        <v>350</v>
      </c>
      <c r="C752" s="28" t="s">
        <v>220</v>
      </c>
      <c r="D752" s="28" t="s">
        <v>216</v>
      </c>
      <c r="E752" s="28" t="s">
        <v>573</v>
      </c>
      <c r="F752" s="28" t="s">
        <v>271</v>
      </c>
      <c r="G752" s="28" t="s">
        <v>248</v>
      </c>
      <c r="H752" s="28"/>
      <c r="I752" s="29">
        <v>600</v>
      </c>
      <c r="J752" s="147"/>
      <c r="K752" s="147"/>
      <c r="L752" s="147"/>
      <c r="M752" s="147"/>
      <c r="N752" s="172">
        <v>1676</v>
      </c>
      <c r="O752" s="172">
        <f>I752+N752</f>
        <v>2276</v>
      </c>
    </row>
    <row r="753" spans="1:15" ht="60">
      <c r="A753" s="127" t="s">
        <v>483</v>
      </c>
      <c r="B753" s="26" t="s">
        <v>350</v>
      </c>
      <c r="C753" s="26" t="s">
        <v>220</v>
      </c>
      <c r="D753" s="26" t="s">
        <v>216</v>
      </c>
      <c r="E753" s="26" t="s">
        <v>70</v>
      </c>
      <c r="F753" s="26"/>
      <c r="G753" s="26"/>
      <c r="H753" s="28"/>
      <c r="I753" s="27">
        <f>I759+I754+I764</f>
        <v>16191</v>
      </c>
      <c r="J753" s="27">
        <f aca="true" t="shared" si="155" ref="J753:O753">J759+J754+J764</f>
        <v>0</v>
      </c>
      <c r="K753" s="27">
        <f t="shared" si="155"/>
        <v>0</v>
      </c>
      <c r="L753" s="27">
        <f t="shared" si="155"/>
        <v>0</v>
      </c>
      <c r="M753" s="27">
        <f t="shared" si="155"/>
        <v>0</v>
      </c>
      <c r="N753" s="160">
        <f t="shared" si="155"/>
        <v>950</v>
      </c>
      <c r="O753" s="160">
        <f t="shared" si="155"/>
        <v>17141</v>
      </c>
    </row>
    <row r="754" spans="1:15" ht="45">
      <c r="A754" s="127" t="s">
        <v>409</v>
      </c>
      <c r="B754" s="26" t="s">
        <v>350</v>
      </c>
      <c r="C754" s="26" t="s">
        <v>220</v>
      </c>
      <c r="D754" s="26" t="s">
        <v>216</v>
      </c>
      <c r="E754" s="26" t="s">
        <v>163</v>
      </c>
      <c r="F754" s="26"/>
      <c r="G754" s="26"/>
      <c r="H754" s="28"/>
      <c r="I754" s="27">
        <f>I755</f>
        <v>250</v>
      </c>
      <c r="J754" s="147"/>
      <c r="K754" s="147"/>
      <c r="L754" s="147"/>
      <c r="M754" s="147"/>
      <c r="N754" s="160">
        <f aca="true" t="shared" si="156" ref="N754:O757">N755</f>
        <v>0</v>
      </c>
      <c r="O754" s="160">
        <f t="shared" si="156"/>
        <v>250</v>
      </c>
    </row>
    <row r="755" spans="1:15" ht="18">
      <c r="A755" s="127" t="s">
        <v>326</v>
      </c>
      <c r="B755" s="26" t="s">
        <v>350</v>
      </c>
      <c r="C755" s="26" t="s">
        <v>220</v>
      </c>
      <c r="D755" s="26" t="s">
        <v>216</v>
      </c>
      <c r="E755" s="26" t="s">
        <v>164</v>
      </c>
      <c r="F755" s="26"/>
      <c r="G755" s="26"/>
      <c r="H755" s="28"/>
      <c r="I755" s="27">
        <f>I756</f>
        <v>250</v>
      </c>
      <c r="J755" s="147"/>
      <c r="K755" s="147"/>
      <c r="L755" s="147"/>
      <c r="M755" s="147"/>
      <c r="N755" s="160">
        <f t="shared" si="156"/>
        <v>0</v>
      </c>
      <c r="O755" s="160">
        <f t="shared" si="156"/>
        <v>250</v>
      </c>
    </row>
    <row r="756" spans="1:15" ht="45">
      <c r="A756" s="127" t="s">
        <v>359</v>
      </c>
      <c r="B756" s="26" t="s">
        <v>350</v>
      </c>
      <c r="C756" s="26" t="s">
        <v>220</v>
      </c>
      <c r="D756" s="26" t="s">
        <v>216</v>
      </c>
      <c r="E756" s="26" t="s">
        <v>164</v>
      </c>
      <c r="F756" s="26" t="s">
        <v>270</v>
      </c>
      <c r="G756" s="26"/>
      <c r="H756" s="28"/>
      <c r="I756" s="27">
        <f>I757</f>
        <v>250</v>
      </c>
      <c r="J756" s="147"/>
      <c r="K756" s="147"/>
      <c r="L756" s="147"/>
      <c r="M756" s="147"/>
      <c r="N756" s="160">
        <f t="shared" si="156"/>
        <v>0</v>
      </c>
      <c r="O756" s="160">
        <f t="shared" si="156"/>
        <v>250</v>
      </c>
    </row>
    <row r="757" spans="1:15" ht="45">
      <c r="A757" s="127" t="s">
        <v>345</v>
      </c>
      <c r="B757" s="26" t="s">
        <v>350</v>
      </c>
      <c r="C757" s="26" t="s">
        <v>220</v>
      </c>
      <c r="D757" s="26" t="s">
        <v>216</v>
      </c>
      <c r="E757" s="26" t="s">
        <v>164</v>
      </c>
      <c r="F757" s="26" t="s">
        <v>271</v>
      </c>
      <c r="G757" s="26"/>
      <c r="H757" s="28"/>
      <c r="I757" s="27">
        <f>I758</f>
        <v>250</v>
      </c>
      <c r="J757" s="147"/>
      <c r="K757" s="147"/>
      <c r="L757" s="147"/>
      <c r="M757" s="147"/>
      <c r="N757" s="160">
        <f t="shared" si="156"/>
        <v>0</v>
      </c>
      <c r="O757" s="160">
        <f t="shared" si="156"/>
        <v>250</v>
      </c>
    </row>
    <row r="758" spans="1:15" ht="18">
      <c r="A758" s="129" t="s">
        <v>260</v>
      </c>
      <c r="B758" s="28" t="s">
        <v>350</v>
      </c>
      <c r="C758" s="28" t="s">
        <v>220</v>
      </c>
      <c r="D758" s="28" t="s">
        <v>216</v>
      </c>
      <c r="E758" s="28" t="s">
        <v>164</v>
      </c>
      <c r="F758" s="28" t="s">
        <v>271</v>
      </c>
      <c r="G758" s="28" t="s">
        <v>248</v>
      </c>
      <c r="H758" s="28"/>
      <c r="I758" s="29">
        <v>250</v>
      </c>
      <c r="J758" s="147"/>
      <c r="K758" s="147"/>
      <c r="L758" s="147"/>
      <c r="M758" s="147"/>
      <c r="N758" s="172">
        <v>0</v>
      </c>
      <c r="O758" s="172">
        <f>I758+N758</f>
        <v>250</v>
      </c>
    </row>
    <row r="759" spans="1:15" ht="75">
      <c r="A759" s="127" t="s">
        <v>179</v>
      </c>
      <c r="B759" s="26" t="s">
        <v>350</v>
      </c>
      <c r="C759" s="26" t="s">
        <v>220</v>
      </c>
      <c r="D759" s="26" t="s">
        <v>216</v>
      </c>
      <c r="E759" s="26" t="s">
        <v>180</v>
      </c>
      <c r="F759" s="26"/>
      <c r="G759" s="26"/>
      <c r="H759" s="28"/>
      <c r="I759" s="27">
        <f>I760</f>
        <v>15091</v>
      </c>
      <c r="J759" s="147"/>
      <c r="K759" s="147"/>
      <c r="L759" s="147"/>
      <c r="M759" s="147"/>
      <c r="N759" s="160">
        <f aca="true" t="shared" si="157" ref="N759:O762">N760</f>
        <v>800</v>
      </c>
      <c r="O759" s="160">
        <f t="shared" si="157"/>
        <v>15891</v>
      </c>
    </row>
    <row r="760" spans="1:15" ht="18">
      <c r="A760" s="127" t="s">
        <v>326</v>
      </c>
      <c r="B760" s="26" t="s">
        <v>350</v>
      </c>
      <c r="C760" s="26" t="s">
        <v>220</v>
      </c>
      <c r="D760" s="26" t="s">
        <v>216</v>
      </c>
      <c r="E760" s="26" t="s">
        <v>181</v>
      </c>
      <c r="F760" s="26"/>
      <c r="G760" s="26"/>
      <c r="H760" s="28"/>
      <c r="I760" s="27">
        <f>I761</f>
        <v>15091</v>
      </c>
      <c r="J760" s="147"/>
      <c r="K760" s="147"/>
      <c r="L760" s="147"/>
      <c r="M760" s="147"/>
      <c r="N760" s="160">
        <f t="shared" si="157"/>
        <v>800</v>
      </c>
      <c r="O760" s="160">
        <f t="shared" si="157"/>
        <v>15891</v>
      </c>
    </row>
    <row r="761" spans="1:15" ht="45">
      <c r="A761" s="127" t="s">
        <v>359</v>
      </c>
      <c r="B761" s="26" t="s">
        <v>350</v>
      </c>
      <c r="C761" s="26" t="s">
        <v>220</v>
      </c>
      <c r="D761" s="26" t="s">
        <v>216</v>
      </c>
      <c r="E761" s="26" t="s">
        <v>181</v>
      </c>
      <c r="F761" s="26" t="s">
        <v>270</v>
      </c>
      <c r="G761" s="26"/>
      <c r="H761" s="28"/>
      <c r="I761" s="27">
        <f>I762</f>
        <v>15091</v>
      </c>
      <c r="J761" s="147"/>
      <c r="K761" s="147"/>
      <c r="L761" s="147"/>
      <c r="M761" s="147"/>
      <c r="N761" s="160">
        <f t="shared" si="157"/>
        <v>800</v>
      </c>
      <c r="O761" s="160">
        <f t="shared" si="157"/>
        <v>15891</v>
      </c>
    </row>
    <row r="762" spans="1:15" ht="45">
      <c r="A762" s="127" t="s">
        <v>345</v>
      </c>
      <c r="B762" s="26" t="s">
        <v>350</v>
      </c>
      <c r="C762" s="26" t="s">
        <v>220</v>
      </c>
      <c r="D762" s="26" t="s">
        <v>216</v>
      </c>
      <c r="E762" s="26" t="s">
        <v>181</v>
      </c>
      <c r="F762" s="26" t="s">
        <v>271</v>
      </c>
      <c r="G762" s="26"/>
      <c r="H762" s="28"/>
      <c r="I762" s="27">
        <f>I763</f>
        <v>15091</v>
      </c>
      <c r="J762" s="147"/>
      <c r="K762" s="147"/>
      <c r="L762" s="147"/>
      <c r="M762" s="147"/>
      <c r="N762" s="160">
        <f t="shared" si="157"/>
        <v>800</v>
      </c>
      <c r="O762" s="160">
        <f t="shared" si="157"/>
        <v>15891</v>
      </c>
    </row>
    <row r="763" spans="1:15" ht="18">
      <c r="A763" s="129" t="s">
        <v>260</v>
      </c>
      <c r="B763" s="28" t="s">
        <v>350</v>
      </c>
      <c r="C763" s="28" t="s">
        <v>220</v>
      </c>
      <c r="D763" s="28" t="s">
        <v>216</v>
      </c>
      <c r="E763" s="28" t="s">
        <v>181</v>
      </c>
      <c r="F763" s="28" t="s">
        <v>271</v>
      </c>
      <c r="G763" s="28" t="s">
        <v>248</v>
      </c>
      <c r="H763" s="28"/>
      <c r="I763" s="29">
        <v>15091</v>
      </c>
      <c r="J763" s="147"/>
      <c r="K763" s="147"/>
      <c r="L763" s="147"/>
      <c r="M763" s="147"/>
      <c r="N763" s="172">
        <v>800</v>
      </c>
      <c r="O763" s="172">
        <f>I763+N763</f>
        <v>15891</v>
      </c>
    </row>
    <row r="764" spans="1:15" ht="45">
      <c r="A764" s="127" t="s">
        <v>568</v>
      </c>
      <c r="B764" s="26" t="s">
        <v>350</v>
      </c>
      <c r="C764" s="26" t="s">
        <v>220</v>
      </c>
      <c r="D764" s="26" t="s">
        <v>216</v>
      </c>
      <c r="E764" s="26" t="s">
        <v>569</v>
      </c>
      <c r="F764" s="26"/>
      <c r="G764" s="26"/>
      <c r="H764" s="28"/>
      <c r="I764" s="27">
        <f>I765</f>
        <v>850</v>
      </c>
      <c r="J764" s="147"/>
      <c r="K764" s="147"/>
      <c r="L764" s="147"/>
      <c r="M764" s="147"/>
      <c r="N764" s="160">
        <f aca="true" t="shared" si="158" ref="N764:O767">N765</f>
        <v>150</v>
      </c>
      <c r="O764" s="160">
        <f t="shared" si="158"/>
        <v>1000</v>
      </c>
    </row>
    <row r="765" spans="1:15" ht="18">
      <c r="A765" s="127" t="s">
        <v>326</v>
      </c>
      <c r="B765" s="26" t="s">
        <v>350</v>
      </c>
      <c r="C765" s="26" t="s">
        <v>220</v>
      </c>
      <c r="D765" s="26" t="s">
        <v>216</v>
      </c>
      <c r="E765" s="26" t="s">
        <v>570</v>
      </c>
      <c r="F765" s="26"/>
      <c r="G765" s="26"/>
      <c r="H765" s="28"/>
      <c r="I765" s="27">
        <f>I766</f>
        <v>850</v>
      </c>
      <c r="J765" s="147"/>
      <c r="K765" s="147"/>
      <c r="L765" s="147"/>
      <c r="M765" s="147"/>
      <c r="N765" s="160">
        <f t="shared" si="158"/>
        <v>150</v>
      </c>
      <c r="O765" s="160">
        <f t="shared" si="158"/>
        <v>1000</v>
      </c>
    </row>
    <row r="766" spans="1:15" ht="45">
      <c r="A766" s="127" t="s">
        <v>359</v>
      </c>
      <c r="B766" s="26" t="s">
        <v>350</v>
      </c>
      <c r="C766" s="26" t="s">
        <v>220</v>
      </c>
      <c r="D766" s="26" t="s">
        <v>216</v>
      </c>
      <c r="E766" s="26" t="s">
        <v>570</v>
      </c>
      <c r="F766" s="26" t="s">
        <v>270</v>
      </c>
      <c r="G766" s="26"/>
      <c r="H766" s="28"/>
      <c r="I766" s="27">
        <f>I767</f>
        <v>850</v>
      </c>
      <c r="J766" s="147"/>
      <c r="K766" s="147"/>
      <c r="L766" s="147"/>
      <c r="M766" s="147"/>
      <c r="N766" s="160">
        <f t="shared" si="158"/>
        <v>150</v>
      </c>
      <c r="O766" s="160">
        <f t="shared" si="158"/>
        <v>1000</v>
      </c>
    </row>
    <row r="767" spans="1:15" ht="45">
      <c r="A767" s="127" t="s">
        <v>345</v>
      </c>
      <c r="B767" s="26" t="s">
        <v>350</v>
      </c>
      <c r="C767" s="26" t="s">
        <v>220</v>
      </c>
      <c r="D767" s="26" t="s">
        <v>216</v>
      </c>
      <c r="E767" s="26" t="s">
        <v>570</v>
      </c>
      <c r="F767" s="26" t="s">
        <v>271</v>
      </c>
      <c r="G767" s="26"/>
      <c r="H767" s="28"/>
      <c r="I767" s="27">
        <f>I768</f>
        <v>850</v>
      </c>
      <c r="J767" s="147"/>
      <c r="K767" s="147"/>
      <c r="L767" s="147"/>
      <c r="M767" s="147"/>
      <c r="N767" s="160">
        <f t="shared" si="158"/>
        <v>150</v>
      </c>
      <c r="O767" s="160">
        <f t="shared" si="158"/>
        <v>1000</v>
      </c>
    </row>
    <row r="768" spans="1:15" ht="18">
      <c r="A768" s="129" t="s">
        <v>260</v>
      </c>
      <c r="B768" s="28" t="s">
        <v>350</v>
      </c>
      <c r="C768" s="28" t="s">
        <v>220</v>
      </c>
      <c r="D768" s="28" t="s">
        <v>216</v>
      </c>
      <c r="E768" s="28" t="s">
        <v>570</v>
      </c>
      <c r="F768" s="28" t="s">
        <v>271</v>
      </c>
      <c r="G768" s="28" t="s">
        <v>248</v>
      </c>
      <c r="H768" s="28"/>
      <c r="I768" s="29">
        <v>850</v>
      </c>
      <c r="J768" s="147"/>
      <c r="K768" s="147"/>
      <c r="L768" s="147"/>
      <c r="M768" s="147"/>
      <c r="N768" s="172">
        <v>150</v>
      </c>
      <c r="O768" s="172">
        <f>I768+N768</f>
        <v>1000</v>
      </c>
    </row>
    <row r="769" spans="1:15" ht="60">
      <c r="A769" s="127" t="s">
        <v>365</v>
      </c>
      <c r="B769" s="26" t="s">
        <v>350</v>
      </c>
      <c r="C769" s="26" t="s">
        <v>220</v>
      </c>
      <c r="D769" s="26" t="s">
        <v>216</v>
      </c>
      <c r="E769" s="26" t="s">
        <v>158</v>
      </c>
      <c r="F769" s="26"/>
      <c r="G769" s="26"/>
      <c r="H769" s="28"/>
      <c r="I769" s="27">
        <f>I770+I775</f>
        <v>17165</v>
      </c>
      <c r="J769" s="27">
        <f aca="true" t="shared" si="159" ref="J769:O769">J770+J775</f>
        <v>0</v>
      </c>
      <c r="K769" s="27">
        <f t="shared" si="159"/>
        <v>0</v>
      </c>
      <c r="L769" s="27">
        <f t="shared" si="159"/>
        <v>0</v>
      </c>
      <c r="M769" s="27">
        <f t="shared" si="159"/>
        <v>0</v>
      </c>
      <c r="N769" s="160">
        <f t="shared" si="159"/>
        <v>0</v>
      </c>
      <c r="O769" s="160">
        <f t="shared" si="159"/>
        <v>17165</v>
      </c>
    </row>
    <row r="770" spans="1:15" ht="30">
      <c r="A770" s="127" t="s">
        <v>165</v>
      </c>
      <c r="B770" s="26" t="s">
        <v>350</v>
      </c>
      <c r="C770" s="26" t="s">
        <v>220</v>
      </c>
      <c r="D770" s="26" t="s">
        <v>216</v>
      </c>
      <c r="E770" s="26" t="s">
        <v>166</v>
      </c>
      <c r="F770" s="26"/>
      <c r="G770" s="26"/>
      <c r="H770" s="28"/>
      <c r="I770" s="27">
        <f>I771</f>
        <v>447.4</v>
      </c>
      <c r="J770" s="27">
        <f aca="true" t="shared" si="160" ref="J770:O770">J771</f>
        <v>0</v>
      </c>
      <c r="K770" s="27">
        <f t="shared" si="160"/>
        <v>0</v>
      </c>
      <c r="L770" s="27">
        <f t="shared" si="160"/>
        <v>0</v>
      </c>
      <c r="M770" s="27">
        <f t="shared" si="160"/>
        <v>0</v>
      </c>
      <c r="N770" s="160">
        <f t="shared" si="160"/>
        <v>0</v>
      </c>
      <c r="O770" s="160">
        <f t="shared" si="160"/>
        <v>447.4</v>
      </c>
    </row>
    <row r="771" spans="1:15" ht="18">
      <c r="A771" s="127" t="s">
        <v>326</v>
      </c>
      <c r="B771" s="26" t="s">
        <v>350</v>
      </c>
      <c r="C771" s="26" t="s">
        <v>220</v>
      </c>
      <c r="D771" s="26" t="s">
        <v>216</v>
      </c>
      <c r="E771" s="26" t="s">
        <v>167</v>
      </c>
      <c r="F771" s="26"/>
      <c r="G771" s="26"/>
      <c r="H771" s="28"/>
      <c r="I771" s="27">
        <f>I772</f>
        <v>447.4</v>
      </c>
      <c r="J771" s="147"/>
      <c r="K771" s="147"/>
      <c r="L771" s="147"/>
      <c r="M771" s="147"/>
      <c r="N771" s="160">
        <f aca="true" t="shared" si="161" ref="N771:O773">N772</f>
        <v>0</v>
      </c>
      <c r="O771" s="160">
        <f t="shared" si="161"/>
        <v>447.4</v>
      </c>
    </row>
    <row r="772" spans="1:15" ht="45">
      <c r="A772" s="127" t="s">
        <v>359</v>
      </c>
      <c r="B772" s="26" t="s">
        <v>350</v>
      </c>
      <c r="C772" s="26" t="s">
        <v>220</v>
      </c>
      <c r="D772" s="26" t="s">
        <v>216</v>
      </c>
      <c r="E772" s="26" t="s">
        <v>167</v>
      </c>
      <c r="F772" s="26" t="s">
        <v>270</v>
      </c>
      <c r="G772" s="26"/>
      <c r="H772" s="28"/>
      <c r="I772" s="27">
        <f>I773</f>
        <v>447.4</v>
      </c>
      <c r="J772" s="147"/>
      <c r="K772" s="147"/>
      <c r="L772" s="147"/>
      <c r="M772" s="147"/>
      <c r="N772" s="160">
        <f t="shared" si="161"/>
        <v>0</v>
      </c>
      <c r="O772" s="160">
        <f t="shared" si="161"/>
        <v>447.4</v>
      </c>
    </row>
    <row r="773" spans="1:15" ht="45">
      <c r="A773" s="127" t="s">
        <v>345</v>
      </c>
      <c r="B773" s="26" t="s">
        <v>350</v>
      </c>
      <c r="C773" s="26" t="s">
        <v>220</v>
      </c>
      <c r="D773" s="26" t="s">
        <v>216</v>
      </c>
      <c r="E773" s="26" t="s">
        <v>167</v>
      </c>
      <c r="F773" s="26" t="s">
        <v>271</v>
      </c>
      <c r="G773" s="26"/>
      <c r="H773" s="28"/>
      <c r="I773" s="27">
        <f>I774</f>
        <v>447.4</v>
      </c>
      <c r="J773" s="147"/>
      <c r="K773" s="147"/>
      <c r="L773" s="147"/>
      <c r="M773" s="147"/>
      <c r="N773" s="160">
        <f t="shared" si="161"/>
        <v>0</v>
      </c>
      <c r="O773" s="160">
        <f t="shared" si="161"/>
        <v>447.4</v>
      </c>
    </row>
    <row r="774" spans="1:15" ht="18">
      <c r="A774" s="129" t="s">
        <v>260</v>
      </c>
      <c r="B774" s="28" t="s">
        <v>350</v>
      </c>
      <c r="C774" s="28" t="s">
        <v>220</v>
      </c>
      <c r="D774" s="28" t="s">
        <v>216</v>
      </c>
      <c r="E774" s="28" t="s">
        <v>167</v>
      </c>
      <c r="F774" s="28" t="s">
        <v>271</v>
      </c>
      <c r="G774" s="28" t="s">
        <v>248</v>
      </c>
      <c r="H774" s="28"/>
      <c r="I774" s="29">
        <v>447.4</v>
      </c>
      <c r="J774" s="147"/>
      <c r="K774" s="147"/>
      <c r="L774" s="147"/>
      <c r="M774" s="147"/>
      <c r="N774" s="172">
        <v>0</v>
      </c>
      <c r="O774" s="172">
        <f>I774+N774</f>
        <v>447.4</v>
      </c>
    </row>
    <row r="775" spans="1:15" ht="91.5" customHeight="1">
      <c r="A775" s="127" t="s">
        <v>530</v>
      </c>
      <c r="B775" s="26" t="s">
        <v>350</v>
      </c>
      <c r="C775" s="26" t="s">
        <v>220</v>
      </c>
      <c r="D775" s="26" t="s">
        <v>216</v>
      </c>
      <c r="E775" s="26" t="s">
        <v>416</v>
      </c>
      <c r="F775" s="28"/>
      <c r="G775" s="28"/>
      <c r="H775" s="28"/>
      <c r="I775" s="27">
        <f>I776</f>
        <v>16717.6</v>
      </c>
      <c r="J775" s="27">
        <f aca="true" t="shared" si="162" ref="J775:O775">J776</f>
        <v>0</v>
      </c>
      <c r="K775" s="27">
        <f t="shared" si="162"/>
        <v>0</v>
      </c>
      <c r="L775" s="27">
        <f t="shared" si="162"/>
        <v>0</v>
      </c>
      <c r="M775" s="27">
        <f t="shared" si="162"/>
        <v>0</v>
      </c>
      <c r="N775" s="160">
        <f t="shared" si="162"/>
        <v>0</v>
      </c>
      <c r="O775" s="160">
        <f t="shared" si="162"/>
        <v>16717.6</v>
      </c>
    </row>
    <row r="776" spans="1:15" ht="30">
      <c r="A776" s="127" t="s">
        <v>531</v>
      </c>
      <c r="B776" s="26" t="s">
        <v>350</v>
      </c>
      <c r="C776" s="26" t="s">
        <v>220</v>
      </c>
      <c r="D776" s="26" t="s">
        <v>216</v>
      </c>
      <c r="E776" s="26" t="s">
        <v>425</v>
      </c>
      <c r="F776" s="26"/>
      <c r="G776" s="26"/>
      <c r="H776" s="28"/>
      <c r="I776" s="27">
        <f>I777+I780</f>
        <v>16717.6</v>
      </c>
      <c r="J776" s="27">
        <f aca="true" t="shared" si="163" ref="J776:O776">J777+J780</f>
        <v>0</v>
      </c>
      <c r="K776" s="27">
        <f t="shared" si="163"/>
        <v>0</v>
      </c>
      <c r="L776" s="27">
        <f t="shared" si="163"/>
        <v>0</v>
      </c>
      <c r="M776" s="27">
        <f t="shared" si="163"/>
        <v>0</v>
      </c>
      <c r="N776" s="160">
        <f t="shared" si="163"/>
        <v>0</v>
      </c>
      <c r="O776" s="160">
        <f t="shared" si="163"/>
        <v>16717.6</v>
      </c>
    </row>
    <row r="777" spans="1:15" ht="45">
      <c r="A777" s="127" t="s">
        <v>359</v>
      </c>
      <c r="B777" s="26" t="s">
        <v>350</v>
      </c>
      <c r="C777" s="26" t="s">
        <v>220</v>
      </c>
      <c r="D777" s="26" t="s">
        <v>216</v>
      </c>
      <c r="E777" s="26" t="s">
        <v>425</v>
      </c>
      <c r="F777" s="26" t="s">
        <v>270</v>
      </c>
      <c r="G777" s="26"/>
      <c r="H777" s="28"/>
      <c r="I777" s="27">
        <f>I778</f>
        <v>460</v>
      </c>
      <c r="J777" s="147"/>
      <c r="K777" s="147"/>
      <c r="L777" s="147"/>
      <c r="M777" s="147"/>
      <c r="N777" s="160">
        <f>N778</f>
        <v>0</v>
      </c>
      <c r="O777" s="160">
        <f>O778</f>
        <v>460</v>
      </c>
    </row>
    <row r="778" spans="1:15" ht="45">
      <c r="A778" s="127" t="s">
        <v>345</v>
      </c>
      <c r="B778" s="26" t="s">
        <v>350</v>
      </c>
      <c r="C778" s="26" t="s">
        <v>220</v>
      </c>
      <c r="D778" s="26" t="s">
        <v>216</v>
      </c>
      <c r="E778" s="26" t="s">
        <v>425</v>
      </c>
      <c r="F778" s="26" t="s">
        <v>271</v>
      </c>
      <c r="G778" s="26"/>
      <c r="H778" s="28"/>
      <c r="I778" s="27">
        <f>I779</f>
        <v>460</v>
      </c>
      <c r="J778" s="147"/>
      <c r="K778" s="147"/>
      <c r="L778" s="147"/>
      <c r="M778" s="147"/>
      <c r="N778" s="160">
        <f>N779</f>
        <v>0</v>
      </c>
      <c r="O778" s="160">
        <f>O779</f>
        <v>460</v>
      </c>
    </row>
    <row r="779" spans="1:15" ht="18">
      <c r="A779" s="129" t="s">
        <v>260</v>
      </c>
      <c r="B779" s="28" t="s">
        <v>350</v>
      </c>
      <c r="C779" s="28" t="s">
        <v>220</v>
      </c>
      <c r="D779" s="28" t="s">
        <v>216</v>
      </c>
      <c r="E779" s="28" t="s">
        <v>425</v>
      </c>
      <c r="F779" s="28" t="s">
        <v>271</v>
      </c>
      <c r="G779" s="28" t="s">
        <v>248</v>
      </c>
      <c r="H779" s="28"/>
      <c r="I779" s="29">
        <v>460</v>
      </c>
      <c r="J779" s="147"/>
      <c r="K779" s="147"/>
      <c r="L779" s="147"/>
      <c r="M779" s="147"/>
      <c r="N779" s="172">
        <v>0</v>
      </c>
      <c r="O779" s="172">
        <f>I779+N779</f>
        <v>460</v>
      </c>
    </row>
    <row r="780" spans="1:15" ht="45">
      <c r="A780" s="127" t="s">
        <v>359</v>
      </c>
      <c r="B780" s="26" t="s">
        <v>350</v>
      </c>
      <c r="C780" s="26" t="s">
        <v>220</v>
      </c>
      <c r="D780" s="26" t="s">
        <v>216</v>
      </c>
      <c r="E780" s="26" t="s">
        <v>425</v>
      </c>
      <c r="F780" s="26" t="s">
        <v>270</v>
      </c>
      <c r="G780" s="26"/>
      <c r="H780" s="28"/>
      <c r="I780" s="27">
        <f>I781</f>
        <v>16257.6</v>
      </c>
      <c r="J780" s="147"/>
      <c r="K780" s="147"/>
      <c r="L780" s="147"/>
      <c r="M780" s="147"/>
      <c r="N780" s="160">
        <f>N781</f>
        <v>0</v>
      </c>
      <c r="O780" s="160">
        <f>O781</f>
        <v>16257.6</v>
      </c>
    </row>
    <row r="781" spans="1:15" ht="45">
      <c r="A781" s="127" t="s">
        <v>345</v>
      </c>
      <c r="B781" s="26" t="s">
        <v>350</v>
      </c>
      <c r="C781" s="26" t="s">
        <v>220</v>
      </c>
      <c r="D781" s="26" t="s">
        <v>216</v>
      </c>
      <c r="E781" s="26" t="s">
        <v>425</v>
      </c>
      <c r="F781" s="26" t="s">
        <v>271</v>
      </c>
      <c r="G781" s="26"/>
      <c r="H781" s="28"/>
      <c r="I781" s="27">
        <f>I782</f>
        <v>16257.6</v>
      </c>
      <c r="J781" s="147"/>
      <c r="K781" s="147"/>
      <c r="L781" s="147"/>
      <c r="M781" s="147"/>
      <c r="N781" s="160">
        <f>N782</f>
        <v>0</v>
      </c>
      <c r="O781" s="160">
        <f>O782</f>
        <v>16257.6</v>
      </c>
    </row>
    <row r="782" spans="1:15" ht="18">
      <c r="A782" s="129" t="s">
        <v>261</v>
      </c>
      <c r="B782" s="28" t="s">
        <v>350</v>
      </c>
      <c r="C782" s="28" t="s">
        <v>220</v>
      </c>
      <c r="D782" s="28" t="s">
        <v>216</v>
      </c>
      <c r="E782" s="28" t="s">
        <v>425</v>
      </c>
      <c r="F782" s="28" t="s">
        <v>271</v>
      </c>
      <c r="G782" s="28" t="s">
        <v>249</v>
      </c>
      <c r="H782" s="28"/>
      <c r="I782" s="29">
        <v>16257.6</v>
      </c>
      <c r="J782" s="147"/>
      <c r="K782" s="147"/>
      <c r="L782" s="147"/>
      <c r="M782" s="147"/>
      <c r="N782" s="172">
        <v>0</v>
      </c>
      <c r="O782" s="172">
        <f>I782+N782</f>
        <v>16257.6</v>
      </c>
    </row>
    <row r="783" spans="1:15" ht="21.75" customHeight="1">
      <c r="A783" s="121" t="s">
        <v>190</v>
      </c>
      <c r="B783" s="26" t="s">
        <v>350</v>
      </c>
      <c r="C783" s="26" t="s">
        <v>220</v>
      </c>
      <c r="D783" s="26" t="s">
        <v>216</v>
      </c>
      <c r="E783" s="26" t="s">
        <v>400</v>
      </c>
      <c r="F783" s="26"/>
      <c r="G783" s="26"/>
      <c r="H783" s="28"/>
      <c r="I783" s="27">
        <f>I784+I788+I796+I792</f>
        <v>1152.5</v>
      </c>
      <c r="J783" s="27">
        <f aca="true" t="shared" si="164" ref="J783:O783">J784+J788+J796+J792</f>
        <v>0</v>
      </c>
      <c r="K783" s="27">
        <f t="shared" si="164"/>
        <v>0</v>
      </c>
      <c r="L783" s="27">
        <f t="shared" si="164"/>
        <v>0</v>
      </c>
      <c r="M783" s="27">
        <f t="shared" si="164"/>
        <v>0</v>
      </c>
      <c r="N783" s="160">
        <f t="shared" si="164"/>
        <v>-196</v>
      </c>
      <c r="O783" s="160">
        <f t="shared" si="164"/>
        <v>956.5</v>
      </c>
    </row>
    <row r="784" spans="1:15" ht="78" customHeight="1">
      <c r="A784" s="121" t="s">
        <v>452</v>
      </c>
      <c r="B784" s="26" t="s">
        <v>350</v>
      </c>
      <c r="C784" s="26" t="s">
        <v>220</v>
      </c>
      <c r="D784" s="26" t="s">
        <v>216</v>
      </c>
      <c r="E784" s="26" t="s">
        <v>451</v>
      </c>
      <c r="F784" s="26"/>
      <c r="G784" s="26"/>
      <c r="H784" s="28"/>
      <c r="I784" s="27">
        <f>I785</f>
        <v>0</v>
      </c>
      <c r="J784" s="147"/>
      <c r="K784" s="147"/>
      <c r="L784" s="147"/>
      <c r="M784" s="147"/>
      <c r="N784" s="160">
        <f aca="true" t="shared" si="165" ref="N784:O786">N785</f>
        <v>0</v>
      </c>
      <c r="O784" s="160">
        <f t="shared" si="165"/>
        <v>0</v>
      </c>
    </row>
    <row r="785" spans="1:15" ht="45">
      <c r="A785" s="127" t="s">
        <v>359</v>
      </c>
      <c r="B785" s="26" t="s">
        <v>350</v>
      </c>
      <c r="C785" s="26" t="s">
        <v>220</v>
      </c>
      <c r="D785" s="26" t="s">
        <v>216</v>
      </c>
      <c r="E785" s="26" t="s">
        <v>451</v>
      </c>
      <c r="F785" s="26" t="s">
        <v>270</v>
      </c>
      <c r="G785" s="26"/>
      <c r="H785" s="28"/>
      <c r="I785" s="27">
        <f>I786</f>
        <v>0</v>
      </c>
      <c r="J785" s="147"/>
      <c r="K785" s="147"/>
      <c r="L785" s="147"/>
      <c r="M785" s="147"/>
      <c r="N785" s="160">
        <f t="shared" si="165"/>
        <v>0</v>
      </c>
      <c r="O785" s="160">
        <f t="shared" si="165"/>
        <v>0</v>
      </c>
    </row>
    <row r="786" spans="1:15" ht="45">
      <c r="A786" s="127" t="s">
        <v>345</v>
      </c>
      <c r="B786" s="26" t="s">
        <v>350</v>
      </c>
      <c r="C786" s="26" t="s">
        <v>220</v>
      </c>
      <c r="D786" s="26" t="s">
        <v>216</v>
      </c>
      <c r="E786" s="26" t="s">
        <v>451</v>
      </c>
      <c r="F786" s="26" t="s">
        <v>271</v>
      </c>
      <c r="G786" s="26"/>
      <c r="H786" s="28"/>
      <c r="I786" s="27">
        <f>I787</f>
        <v>0</v>
      </c>
      <c r="J786" s="147"/>
      <c r="K786" s="147"/>
      <c r="L786" s="147"/>
      <c r="M786" s="147"/>
      <c r="N786" s="160">
        <f t="shared" si="165"/>
        <v>0</v>
      </c>
      <c r="O786" s="160">
        <f t="shared" si="165"/>
        <v>0</v>
      </c>
    </row>
    <row r="787" spans="1:15" ht="18">
      <c r="A787" s="126" t="s">
        <v>261</v>
      </c>
      <c r="B787" s="28" t="s">
        <v>350</v>
      </c>
      <c r="C787" s="28" t="s">
        <v>220</v>
      </c>
      <c r="D787" s="28" t="s">
        <v>216</v>
      </c>
      <c r="E787" s="28" t="s">
        <v>451</v>
      </c>
      <c r="F787" s="28" t="s">
        <v>271</v>
      </c>
      <c r="G787" s="28" t="s">
        <v>249</v>
      </c>
      <c r="H787" s="28"/>
      <c r="I787" s="29">
        <v>0</v>
      </c>
      <c r="J787" s="147"/>
      <c r="K787" s="147"/>
      <c r="L787" s="147"/>
      <c r="M787" s="147"/>
      <c r="N787" s="172">
        <v>0</v>
      </c>
      <c r="O787" s="172">
        <f>I787+N787</f>
        <v>0</v>
      </c>
    </row>
    <row r="788" spans="1:15" ht="60">
      <c r="A788" s="121" t="s">
        <v>322</v>
      </c>
      <c r="B788" s="26" t="s">
        <v>350</v>
      </c>
      <c r="C788" s="26" t="s">
        <v>220</v>
      </c>
      <c r="D788" s="26" t="s">
        <v>216</v>
      </c>
      <c r="E788" s="26" t="s">
        <v>12</v>
      </c>
      <c r="F788" s="26"/>
      <c r="G788" s="26"/>
      <c r="H788" s="28"/>
      <c r="I788" s="27">
        <f>I789</f>
        <v>90</v>
      </c>
      <c r="J788" s="147"/>
      <c r="K788" s="147"/>
      <c r="L788" s="147"/>
      <c r="M788" s="147"/>
      <c r="N788" s="160">
        <f aca="true" t="shared" si="166" ref="N788:O790">N789</f>
        <v>0</v>
      </c>
      <c r="O788" s="160">
        <f t="shared" si="166"/>
        <v>90</v>
      </c>
    </row>
    <row r="789" spans="1:15" ht="45">
      <c r="A789" s="127" t="s">
        <v>359</v>
      </c>
      <c r="B789" s="26" t="s">
        <v>350</v>
      </c>
      <c r="C789" s="26" t="s">
        <v>220</v>
      </c>
      <c r="D789" s="26" t="s">
        <v>216</v>
      </c>
      <c r="E789" s="26" t="s">
        <v>12</v>
      </c>
      <c r="F789" s="26" t="s">
        <v>270</v>
      </c>
      <c r="G789" s="26"/>
      <c r="H789" s="28"/>
      <c r="I789" s="27">
        <f>I790</f>
        <v>90</v>
      </c>
      <c r="J789" s="147"/>
      <c r="K789" s="147"/>
      <c r="L789" s="147"/>
      <c r="M789" s="147"/>
      <c r="N789" s="160">
        <f t="shared" si="166"/>
        <v>0</v>
      </c>
      <c r="O789" s="160">
        <f t="shared" si="166"/>
        <v>90</v>
      </c>
    </row>
    <row r="790" spans="1:15" ht="45">
      <c r="A790" s="127" t="s">
        <v>345</v>
      </c>
      <c r="B790" s="26" t="s">
        <v>350</v>
      </c>
      <c r="C790" s="26" t="s">
        <v>220</v>
      </c>
      <c r="D790" s="26" t="s">
        <v>216</v>
      </c>
      <c r="E790" s="26" t="s">
        <v>12</v>
      </c>
      <c r="F790" s="26" t="s">
        <v>271</v>
      </c>
      <c r="G790" s="26"/>
      <c r="H790" s="28"/>
      <c r="I790" s="27">
        <f>I791</f>
        <v>90</v>
      </c>
      <c r="J790" s="147"/>
      <c r="K790" s="147"/>
      <c r="L790" s="147"/>
      <c r="M790" s="147"/>
      <c r="N790" s="160">
        <f t="shared" si="166"/>
        <v>0</v>
      </c>
      <c r="O790" s="160">
        <f t="shared" si="166"/>
        <v>90</v>
      </c>
    </row>
    <row r="791" spans="1:15" ht="18">
      <c r="A791" s="129" t="s">
        <v>260</v>
      </c>
      <c r="B791" s="28" t="s">
        <v>350</v>
      </c>
      <c r="C791" s="28" t="s">
        <v>220</v>
      </c>
      <c r="D791" s="28" t="s">
        <v>216</v>
      </c>
      <c r="E791" s="28" t="s">
        <v>12</v>
      </c>
      <c r="F791" s="28" t="s">
        <v>271</v>
      </c>
      <c r="G791" s="28" t="s">
        <v>248</v>
      </c>
      <c r="H791" s="28"/>
      <c r="I791" s="29">
        <v>90</v>
      </c>
      <c r="J791" s="147"/>
      <c r="K791" s="147"/>
      <c r="L791" s="147"/>
      <c r="M791" s="147"/>
      <c r="N791" s="172">
        <v>0</v>
      </c>
      <c r="O791" s="172">
        <f>I791+N791</f>
        <v>90</v>
      </c>
    </row>
    <row r="792" spans="1:15" ht="45">
      <c r="A792" s="127" t="s">
        <v>302</v>
      </c>
      <c r="B792" s="26" t="s">
        <v>350</v>
      </c>
      <c r="C792" s="26" t="s">
        <v>220</v>
      </c>
      <c r="D792" s="26" t="s">
        <v>216</v>
      </c>
      <c r="E792" s="26" t="s">
        <v>13</v>
      </c>
      <c r="F792" s="26"/>
      <c r="G792" s="26"/>
      <c r="H792" s="28"/>
      <c r="I792" s="27">
        <f>I793</f>
        <v>853.2</v>
      </c>
      <c r="J792" s="147"/>
      <c r="K792" s="147"/>
      <c r="L792" s="147"/>
      <c r="M792" s="147"/>
      <c r="N792" s="160">
        <f aca="true" t="shared" si="167" ref="N792:O794">N793</f>
        <v>-196</v>
      </c>
      <c r="O792" s="160">
        <f t="shared" si="167"/>
        <v>657.2</v>
      </c>
    </row>
    <row r="793" spans="1:15" ht="45">
      <c r="A793" s="127" t="s">
        <v>359</v>
      </c>
      <c r="B793" s="26" t="s">
        <v>350</v>
      </c>
      <c r="C793" s="26" t="s">
        <v>220</v>
      </c>
      <c r="D793" s="26" t="s">
        <v>216</v>
      </c>
      <c r="E793" s="26" t="s">
        <v>13</v>
      </c>
      <c r="F793" s="26" t="s">
        <v>270</v>
      </c>
      <c r="G793" s="26"/>
      <c r="H793" s="28"/>
      <c r="I793" s="27">
        <f>I794</f>
        <v>853.2</v>
      </c>
      <c r="J793" s="147"/>
      <c r="K793" s="147"/>
      <c r="L793" s="147"/>
      <c r="M793" s="147"/>
      <c r="N793" s="160">
        <f t="shared" si="167"/>
        <v>-196</v>
      </c>
      <c r="O793" s="160">
        <f t="shared" si="167"/>
        <v>657.2</v>
      </c>
    </row>
    <row r="794" spans="1:15" ht="45">
      <c r="A794" s="127" t="s">
        <v>345</v>
      </c>
      <c r="B794" s="26" t="s">
        <v>350</v>
      </c>
      <c r="C794" s="26" t="s">
        <v>220</v>
      </c>
      <c r="D794" s="26" t="s">
        <v>216</v>
      </c>
      <c r="E794" s="26" t="s">
        <v>13</v>
      </c>
      <c r="F794" s="26" t="s">
        <v>271</v>
      </c>
      <c r="G794" s="26"/>
      <c r="H794" s="28"/>
      <c r="I794" s="27">
        <f>I795</f>
        <v>853.2</v>
      </c>
      <c r="J794" s="147"/>
      <c r="K794" s="147"/>
      <c r="L794" s="147"/>
      <c r="M794" s="147"/>
      <c r="N794" s="160">
        <f t="shared" si="167"/>
        <v>-196</v>
      </c>
      <c r="O794" s="160">
        <f t="shared" si="167"/>
        <v>657.2</v>
      </c>
    </row>
    <row r="795" spans="1:15" ht="18">
      <c r="A795" s="129" t="s">
        <v>260</v>
      </c>
      <c r="B795" s="28" t="s">
        <v>350</v>
      </c>
      <c r="C795" s="28" t="s">
        <v>220</v>
      </c>
      <c r="D795" s="28" t="s">
        <v>216</v>
      </c>
      <c r="E795" s="28" t="s">
        <v>13</v>
      </c>
      <c r="F795" s="28" t="s">
        <v>271</v>
      </c>
      <c r="G795" s="28" t="s">
        <v>248</v>
      </c>
      <c r="H795" s="28"/>
      <c r="I795" s="29">
        <v>853.2</v>
      </c>
      <c r="J795" s="147"/>
      <c r="K795" s="147"/>
      <c r="L795" s="147"/>
      <c r="M795" s="147"/>
      <c r="N795" s="172">
        <v>-196</v>
      </c>
      <c r="O795" s="172">
        <f>I795+N795</f>
        <v>657.2</v>
      </c>
    </row>
    <row r="796" spans="1:15" ht="105.75" customHeight="1">
      <c r="A796" s="121" t="s">
        <v>553</v>
      </c>
      <c r="B796" s="26" t="s">
        <v>350</v>
      </c>
      <c r="C796" s="26" t="s">
        <v>220</v>
      </c>
      <c r="D796" s="26" t="s">
        <v>216</v>
      </c>
      <c r="E796" s="26" t="s">
        <v>552</v>
      </c>
      <c r="F796" s="26"/>
      <c r="G796" s="26"/>
      <c r="H796" s="28"/>
      <c r="I796" s="27">
        <f>I797</f>
        <v>209.3</v>
      </c>
      <c r="J796" s="147"/>
      <c r="K796" s="147"/>
      <c r="L796" s="147"/>
      <c r="M796" s="147"/>
      <c r="N796" s="160">
        <f aca="true" t="shared" si="168" ref="N796:O798">N797</f>
        <v>0</v>
      </c>
      <c r="O796" s="160">
        <f t="shared" si="168"/>
        <v>209.3</v>
      </c>
    </row>
    <row r="797" spans="1:15" ht="45">
      <c r="A797" s="127" t="s">
        <v>359</v>
      </c>
      <c r="B797" s="26" t="s">
        <v>350</v>
      </c>
      <c r="C797" s="26" t="s">
        <v>220</v>
      </c>
      <c r="D797" s="26" t="s">
        <v>216</v>
      </c>
      <c r="E797" s="26" t="s">
        <v>552</v>
      </c>
      <c r="F797" s="26" t="s">
        <v>270</v>
      </c>
      <c r="G797" s="26"/>
      <c r="H797" s="28"/>
      <c r="I797" s="27">
        <f>I798</f>
        <v>209.3</v>
      </c>
      <c r="J797" s="147"/>
      <c r="K797" s="147"/>
      <c r="L797" s="147"/>
      <c r="M797" s="147"/>
      <c r="N797" s="160">
        <f t="shared" si="168"/>
        <v>0</v>
      </c>
      <c r="O797" s="160">
        <f t="shared" si="168"/>
        <v>209.3</v>
      </c>
    </row>
    <row r="798" spans="1:15" ht="45">
      <c r="A798" s="127" t="s">
        <v>345</v>
      </c>
      <c r="B798" s="26" t="s">
        <v>350</v>
      </c>
      <c r="C798" s="26" t="s">
        <v>220</v>
      </c>
      <c r="D798" s="26" t="s">
        <v>216</v>
      </c>
      <c r="E798" s="26" t="s">
        <v>552</v>
      </c>
      <c r="F798" s="26" t="s">
        <v>271</v>
      </c>
      <c r="G798" s="26"/>
      <c r="H798" s="28"/>
      <c r="I798" s="27">
        <f>I799</f>
        <v>209.3</v>
      </c>
      <c r="J798" s="147"/>
      <c r="K798" s="147"/>
      <c r="L798" s="147"/>
      <c r="M798" s="147"/>
      <c r="N798" s="160">
        <f t="shared" si="168"/>
        <v>0</v>
      </c>
      <c r="O798" s="160">
        <f t="shared" si="168"/>
        <v>209.3</v>
      </c>
    </row>
    <row r="799" spans="1:15" ht="18">
      <c r="A799" s="129" t="s">
        <v>260</v>
      </c>
      <c r="B799" s="28" t="s">
        <v>350</v>
      </c>
      <c r="C799" s="28" t="s">
        <v>220</v>
      </c>
      <c r="D799" s="28" t="s">
        <v>216</v>
      </c>
      <c r="E799" s="28" t="s">
        <v>552</v>
      </c>
      <c r="F799" s="28" t="s">
        <v>271</v>
      </c>
      <c r="G799" s="28" t="s">
        <v>248</v>
      </c>
      <c r="H799" s="28"/>
      <c r="I799" s="29">
        <v>209.3</v>
      </c>
      <c r="J799" s="147"/>
      <c r="K799" s="147"/>
      <c r="L799" s="147"/>
      <c r="M799" s="147"/>
      <c r="N799" s="172">
        <v>0</v>
      </c>
      <c r="O799" s="172">
        <f>I799+N799</f>
        <v>209.3</v>
      </c>
    </row>
    <row r="800" spans="1:15" ht="28.5">
      <c r="A800" s="65" t="s">
        <v>323</v>
      </c>
      <c r="B800" s="47" t="s">
        <v>350</v>
      </c>
      <c r="C800" s="47" t="s">
        <v>220</v>
      </c>
      <c r="D800" s="47" t="s">
        <v>220</v>
      </c>
      <c r="E800" s="47"/>
      <c r="F800" s="47"/>
      <c r="G800" s="47"/>
      <c r="H800" s="28"/>
      <c r="I800" s="101">
        <f>I807+I801</f>
        <v>76148.6</v>
      </c>
      <c r="J800" s="101">
        <f aca="true" t="shared" si="169" ref="J800:O800">J807+J801</f>
        <v>0</v>
      </c>
      <c r="K800" s="101">
        <f t="shared" si="169"/>
        <v>0</v>
      </c>
      <c r="L800" s="101">
        <f t="shared" si="169"/>
        <v>0</v>
      </c>
      <c r="M800" s="101">
        <f t="shared" si="169"/>
        <v>0</v>
      </c>
      <c r="N800" s="171">
        <f t="shared" si="169"/>
        <v>621.9</v>
      </c>
      <c r="O800" s="171">
        <f t="shared" si="169"/>
        <v>76770.5</v>
      </c>
    </row>
    <row r="801" spans="1:15" ht="60">
      <c r="A801" s="127" t="s">
        <v>365</v>
      </c>
      <c r="B801" s="26" t="s">
        <v>350</v>
      </c>
      <c r="C801" s="26" t="s">
        <v>220</v>
      </c>
      <c r="D801" s="26" t="s">
        <v>220</v>
      </c>
      <c r="E801" s="26" t="s">
        <v>158</v>
      </c>
      <c r="F801" s="47"/>
      <c r="G801" s="47"/>
      <c r="H801" s="28"/>
      <c r="I801" s="27">
        <f>I802</f>
        <v>70000</v>
      </c>
      <c r="J801" s="147"/>
      <c r="K801" s="147"/>
      <c r="L801" s="147"/>
      <c r="M801" s="147"/>
      <c r="N801" s="160">
        <f aca="true" t="shared" si="170" ref="N801:O805">N802</f>
        <v>0</v>
      </c>
      <c r="O801" s="160">
        <f t="shared" si="170"/>
        <v>70000</v>
      </c>
    </row>
    <row r="802" spans="1:15" ht="93.75" customHeight="1">
      <c r="A802" s="127" t="s">
        <v>530</v>
      </c>
      <c r="B802" s="26" t="s">
        <v>350</v>
      </c>
      <c r="C802" s="26" t="s">
        <v>220</v>
      </c>
      <c r="D802" s="26" t="s">
        <v>220</v>
      </c>
      <c r="E802" s="26" t="s">
        <v>416</v>
      </c>
      <c r="F802" s="47"/>
      <c r="G802" s="47"/>
      <c r="H802" s="28"/>
      <c r="I802" s="27">
        <f>I803</f>
        <v>70000</v>
      </c>
      <c r="J802" s="147"/>
      <c r="K802" s="147"/>
      <c r="L802" s="147"/>
      <c r="M802" s="147"/>
      <c r="N802" s="160">
        <f t="shared" si="170"/>
        <v>0</v>
      </c>
      <c r="O802" s="160">
        <f t="shared" si="170"/>
        <v>70000</v>
      </c>
    </row>
    <row r="803" spans="1:15" ht="75" customHeight="1">
      <c r="A803" s="127" t="s">
        <v>529</v>
      </c>
      <c r="B803" s="26" t="s">
        <v>350</v>
      </c>
      <c r="C803" s="26" t="s">
        <v>220</v>
      </c>
      <c r="D803" s="26" t="s">
        <v>220</v>
      </c>
      <c r="E803" s="26" t="s">
        <v>528</v>
      </c>
      <c r="F803" s="47"/>
      <c r="G803" s="47"/>
      <c r="H803" s="28"/>
      <c r="I803" s="27">
        <f>I804</f>
        <v>70000</v>
      </c>
      <c r="J803" s="147"/>
      <c r="K803" s="147"/>
      <c r="L803" s="147"/>
      <c r="M803" s="147"/>
      <c r="N803" s="160">
        <f t="shared" si="170"/>
        <v>0</v>
      </c>
      <c r="O803" s="160">
        <f t="shared" si="170"/>
        <v>70000</v>
      </c>
    </row>
    <row r="804" spans="1:15" ht="45">
      <c r="A804" s="127" t="s">
        <v>359</v>
      </c>
      <c r="B804" s="26" t="s">
        <v>350</v>
      </c>
      <c r="C804" s="26" t="s">
        <v>220</v>
      </c>
      <c r="D804" s="26" t="s">
        <v>220</v>
      </c>
      <c r="E804" s="26" t="s">
        <v>528</v>
      </c>
      <c r="F804" s="26" t="s">
        <v>270</v>
      </c>
      <c r="G804" s="47"/>
      <c r="H804" s="28"/>
      <c r="I804" s="27">
        <f>I805</f>
        <v>70000</v>
      </c>
      <c r="J804" s="147"/>
      <c r="K804" s="147"/>
      <c r="L804" s="147"/>
      <c r="M804" s="147"/>
      <c r="N804" s="160">
        <f t="shared" si="170"/>
        <v>0</v>
      </c>
      <c r="O804" s="160">
        <f t="shared" si="170"/>
        <v>70000</v>
      </c>
    </row>
    <row r="805" spans="1:15" ht="45">
      <c r="A805" s="127" t="s">
        <v>345</v>
      </c>
      <c r="B805" s="26" t="s">
        <v>350</v>
      </c>
      <c r="C805" s="26" t="s">
        <v>220</v>
      </c>
      <c r="D805" s="26" t="s">
        <v>220</v>
      </c>
      <c r="E805" s="26" t="s">
        <v>528</v>
      </c>
      <c r="F805" s="26" t="s">
        <v>271</v>
      </c>
      <c r="G805" s="47"/>
      <c r="H805" s="28"/>
      <c r="I805" s="27">
        <f>I806</f>
        <v>70000</v>
      </c>
      <c r="J805" s="147"/>
      <c r="K805" s="147"/>
      <c r="L805" s="147"/>
      <c r="M805" s="147"/>
      <c r="N805" s="160">
        <f t="shared" si="170"/>
        <v>0</v>
      </c>
      <c r="O805" s="160">
        <f t="shared" si="170"/>
        <v>70000</v>
      </c>
    </row>
    <row r="806" spans="1:15" ht="18.75">
      <c r="A806" s="129" t="s">
        <v>261</v>
      </c>
      <c r="B806" s="28" t="s">
        <v>350</v>
      </c>
      <c r="C806" s="28" t="s">
        <v>220</v>
      </c>
      <c r="D806" s="28" t="s">
        <v>220</v>
      </c>
      <c r="E806" s="28" t="s">
        <v>528</v>
      </c>
      <c r="F806" s="28" t="s">
        <v>271</v>
      </c>
      <c r="G806" s="28" t="s">
        <v>249</v>
      </c>
      <c r="H806" s="28"/>
      <c r="I806" s="29">
        <v>70000</v>
      </c>
      <c r="J806" s="150"/>
      <c r="K806" s="150"/>
      <c r="L806" s="150"/>
      <c r="M806" s="150"/>
      <c r="N806" s="164">
        <v>0</v>
      </c>
      <c r="O806" s="164">
        <f>I806+N806</f>
        <v>70000</v>
      </c>
    </row>
    <row r="807" spans="1:15" ht="19.5" customHeight="1">
      <c r="A807" s="127" t="s">
        <v>190</v>
      </c>
      <c r="B807" s="26" t="s">
        <v>350</v>
      </c>
      <c r="C807" s="26" t="s">
        <v>220</v>
      </c>
      <c r="D807" s="26" t="s">
        <v>220</v>
      </c>
      <c r="E807" s="26" t="s">
        <v>400</v>
      </c>
      <c r="F807" s="26"/>
      <c r="G807" s="26"/>
      <c r="H807" s="28"/>
      <c r="I807" s="27">
        <f>I812+I808</f>
        <v>6148.6</v>
      </c>
      <c r="J807" s="27">
        <f aca="true" t="shared" si="171" ref="J807:O807">J812+J808</f>
        <v>0</v>
      </c>
      <c r="K807" s="27">
        <f t="shared" si="171"/>
        <v>0</v>
      </c>
      <c r="L807" s="27">
        <f t="shared" si="171"/>
        <v>0</v>
      </c>
      <c r="M807" s="27">
        <f t="shared" si="171"/>
        <v>0</v>
      </c>
      <c r="N807" s="160">
        <f t="shared" si="171"/>
        <v>621.9</v>
      </c>
      <c r="O807" s="160">
        <f t="shared" si="171"/>
        <v>6770.500000000001</v>
      </c>
    </row>
    <row r="808" spans="1:15" ht="135.75" customHeight="1">
      <c r="A808" s="131" t="s">
        <v>575</v>
      </c>
      <c r="B808" s="26" t="s">
        <v>350</v>
      </c>
      <c r="C808" s="26" t="s">
        <v>220</v>
      </c>
      <c r="D808" s="26" t="s">
        <v>220</v>
      </c>
      <c r="E808" s="167" t="s">
        <v>576</v>
      </c>
      <c r="F808" s="26"/>
      <c r="G808" s="26"/>
      <c r="H808" s="28"/>
      <c r="I808" s="27">
        <f>I809</f>
        <v>0</v>
      </c>
      <c r="J808" s="147"/>
      <c r="K808" s="147"/>
      <c r="L808" s="147"/>
      <c r="M808" s="147"/>
      <c r="N808" s="160">
        <f aca="true" t="shared" si="172" ref="N808:O810">N809</f>
        <v>79.8</v>
      </c>
      <c r="O808" s="160">
        <f t="shared" si="172"/>
        <v>79.8</v>
      </c>
    </row>
    <row r="809" spans="1:15" ht="95.25" customHeight="1">
      <c r="A809" s="121" t="s">
        <v>344</v>
      </c>
      <c r="B809" s="26" t="s">
        <v>350</v>
      </c>
      <c r="C809" s="26" t="s">
        <v>220</v>
      </c>
      <c r="D809" s="26" t="s">
        <v>220</v>
      </c>
      <c r="E809" s="167" t="s">
        <v>576</v>
      </c>
      <c r="F809" s="26" t="s">
        <v>268</v>
      </c>
      <c r="G809" s="26"/>
      <c r="H809" s="28"/>
      <c r="I809" s="27">
        <f>I810</f>
        <v>0</v>
      </c>
      <c r="J809" s="147"/>
      <c r="K809" s="147"/>
      <c r="L809" s="147"/>
      <c r="M809" s="147"/>
      <c r="N809" s="160">
        <f t="shared" si="172"/>
        <v>79.8</v>
      </c>
      <c r="O809" s="160">
        <f t="shared" si="172"/>
        <v>79.8</v>
      </c>
    </row>
    <row r="810" spans="1:15" ht="34.5" customHeight="1">
      <c r="A810" s="121" t="s">
        <v>343</v>
      </c>
      <c r="B810" s="26" t="s">
        <v>350</v>
      </c>
      <c r="C810" s="26" t="s">
        <v>220</v>
      </c>
      <c r="D810" s="26" t="s">
        <v>220</v>
      </c>
      <c r="E810" s="167" t="s">
        <v>576</v>
      </c>
      <c r="F810" s="26" t="s">
        <v>269</v>
      </c>
      <c r="G810" s="26"/>
      <c r="H810" s="28"/>
      <c r="I810" s="27">
        <f>I811</f>
        <v>0</v>
      </c>
      <c r="J810" s="147"/>
      <c r="K810" s="147"/>
      <c r="L810" s="147"/>
      <c r="M810" s="147"/>
      <c r="N810" s="160">
        <f t="shared" si="172"/>
        <v>79.8</v>
      </c>
      <c r="O810" s="160">
        <f t="shared" si="172"/>
        <v>79.8</v>
      </c>
    </row>
    <row r="811" spans="1:15" ht="19.5" customHeight="1">
      <c r="A811" s="126" t="s">
        <v>261</v>
      </c>
      <c r="B811" s="28" t="s">
        <v>350</v>
      </c>
      <c r="C811" s="28" t="s">
        <v>220</v>
      </c>
      <c r="D811" s="28" t="s">
        <v>220</v>
      </c>
      <c r="E811" s="56" t="s">
        <v>576</v>
      </c>
      <c r="F811" s="28" t="s">
        <v>269</v>
      </c>
      <c r="G811" s="28" t="s">
        <v>249</v>
      </c>
      <c r="H811" s="28"/>
      <c r="I811" s="29">
        <v>0</v>
      </c>
      <c r="J811" s="150"/>
      <c r="K811" s="150"/>
      <c r="L811" s="150"/>
      <c r="M811" s="150"/>
      <c r="N811" s="164">
        <v>79.8</v>
      </c>
      <c r="O811" s="164">
        <f>I811+N811</f>
        <v>79.8</v>
      </c>
    </row>
    <row r="812" spans="1:15" ht="34.5" customHeight="1">
      <c r="A812" s="127" t="s">
        <v>267</v>
      </c>
      <c r="B812" s="26" t="s">
        <v>350</v>
      </c>
      <c r="C812" s="26" t="s">
        <v>220</v>
      </c>
      <c r="D812" s="26" t="s">
        <v>220</v>
      </c>
      <c r="E812" s="26" t="s">
        <v>399</v>
      </c>
      <c r="F812" s="26"/>
      <c r="G812" s="26"/>
      <c r="H812" s="28"/>
      <c r="I812" s="27">
        <f>I813+I816+I819</f>
        <v>6148.6</v>
      </c>
      <c r="J812" s="27">
        <f aca="true" t="shared" si="173" ref="J812:O812">J813+J816+J819</f>
        <v>0</v>
      </c>
      <c r="K812" s="27">
        <f t="shared" si="173"/>
        <v>0</v>
      </c>
      <c r="L812" s="27">
        <f t="shared" si="173"/>
        <v>0</v>
      </c>
      <c r="M812" s="27">
        <f t="shared" si="173"/>
        <v>0</v>
      </c>
      <c r="N812" s="160">
        <f t="shared" si="173"/>
        <v>542.1</v>
      </c>
      <c r="O812" s="160">
        <f t="shared" si="173"/>
        <v>6690.700000000001</v>
      </c>
    </row>
    <row r="813" spans="1:15" ht="90">
      <c r="A813" s="121" t="s">
        <v>344</v>
      </c>
      <c r="B813" s="26" t="s">
        <v>350</v>
      </c>
      <c r="C813" s="26" t="s">
        <v>220</v>
      </c>
      <c r="D813" s="26" t="s">
        <v>220</v>
      </c>
      <c r="E813" s="26" t="s">
        <v>399</v>
      </c>
      <c r="F813" s="26" t="s">
        <v>268</v>
      </c>
      <c r="G813" s="26"/>
      <c r="H813" s="28"/>
      <c r="I813" s="27">
        <f>I814</f>
        <v>5911.1</v>
      </c>
      <c r="J813" s="147"/>
      <c r="K813" s="147"/>
      <c r="L813" s="147"/>
      <c r="M813" s="147"/>
      <c r="N813" s="160">
        <f>N814</f>
        <v>460.6</v>
      </c>
      <c r="O813" s="160">
        <f>O814</f>
        <v>6371.700000000001</v>
      </c>
    </row>
    <row r="814" spans="1:15" ht="33" customHeight="1">
      <c r="A814" s="121" t="s">
        <v>343</v>
      </c>
      <c r="B814" s="26" t="s">
        <v>350</v>
      </c>
      <c r="C814" s="26" t="s">
        <v>220</v>
      </c>
      <c r="D814" s="26" t="s">
        <v>220</v>
      </c>
      <c r="E814" s="26" t="s">
        <v>399</v>
      </c>
      <c r="F814" s="26" t="s">
        <v>269</v>
      </c>
      <c r="G814" s="26"/>
      <c r="H814" s="28"/>
      <c r="I814" s="27">
        <f>I815</f>
        <v>5911.1</v>
      </c>
      <c r="J814" s="147"/>
      <c r="K814" s="147"/>
      <c r="L814" s="147"/>
      <c r="M814" s="147"/>
      <c r="N814" s="160">
        <f>N815</f>
        <v>460.6</v>
      </c>
      <c r="O814" s="160">
        <f>O815</f>
        <v>6371.700000000001</v>
      </c>
    </row>
    <row r="815" spans="1:15" ht="18">
      <c r="A815" s="126" t="s">
        <v>260</v>
      </c>
      <c r="B815" s="28" t="s">
        <v>350</v>
      </c>
      <c r="C815" s="28" t="s">
        <v>220</v>
      </c>
      <c r="D815" s="28" t="s">
        <v>220</v>
      </c>
      <c r="E815" s="28" t="s">
        <v>399</v>
      </c>
      <c r="F815" s="28" t="s">
        <v>269</v>
      </c>
      <c r="G815" s="28" t="s">
        <v>248</v>
      </c>
      <c r="H815" s="28"/>
      <c r="I815" s="29">
        <v>5911.1</v>
      </c>
      <c r="J815" s="147"/>
      <c r="K815" s="147"/>
      <c r="L815" s="147"/>
      <c r="M815" s="147"/>
      <c r="N815" s="172">
        <v>460.6</v>
      </c>
      <c r="O815" s="172">
        <f>I815+N815</f>
        <v>6371.700000000001</v>
      </c>
    </row>
    <row r="816" spans="1:15" ht="45">
      <c r="A816" s="127" t="s">
        <v>359</v>
      </c>
      <c r="B816" s="26" t="s">
        <v>350</v>
      </c>
      <c r="C816" s="26" t="s">
        <v>220</v>
      </c>
      <c r="D816" s="26" t="s">
        <v>220</v>
      </c>
      <c r="E816" s="26" t="s">
        <v>399</v>
      </c>
      <c r="F816" s="26" t="s">
        <v>270</v>
      </c>
      <c r="G816" s="26"/>
      <c r="H816" s="28"/>
      <c r="I816" s="27">
        <f>I817</f>
        <v>214.5</v>
      </c>
      <c r="J816" s="147"/>
      <c r="K816" s="147"/>
      <c r="L816" s="147"/>
      <c r="M816" s="147"/>
      <c r="N816" s="160">
        <f>N817</f>
        <v>81.5</v>
      </c>
      <c r="O816" s="160">
        <f>O817</f>
        <v>296</v>
      </c>
    </row>
    <row r="817" spans="1:15" ht="45">
      <c r="A817" s="127" t="s">
        <v>345</v>
      </c>
      <c r="B817" s="26" t="s">
        <v>350</v>
      </c>
      <c r="C817" s="26" t="s">
        <v>220</v>
      </c>
      <c r="D817" s="26" t="s">
        <v>220</v>
      </c>
      <c r="E817" s="26" t="s">
        <v>399</v>
      </c>
      <c r="F817" s="26" t="s">
        <v>271</v>
      </c>
      <c r="G817" s="26"/>
      <c r="H817" s="28"/>
      <c r="I817" s="27">
        <f>I818</f>
        <v>214.5</v>
      </c>
      <c r="J817" s="147"/>
      <c r="K817" s="147"/>
      <c r="L817" s="147"/>
      <c r="M817" s="147"/>
      <c r="N817" s="160">
        <f>N818</f>
        <v>81.5</v>
      </c>
      <c r="O817" s="160">
        <f>O818</f>
        <v>296</v>
      </c>
    </row>
    <row r="818" spans="1:15" ht="18">
      <c r="A818" s="126" t="s">
        <v>260</v>
      </c>
      <c r="B818" s="28" t="s">
        <v>350</v>
      </c>
      <c r="C818" s="28" t="s">
        <v>220</v>
      </c>
      <c r="D818" s="28" t="s">
        <v>220</v>
      </c>
      <c r="E818" s="28" t="s">
        <v>399</v>
      </c>
      <c r="F818" s="28" t="s">
        <v>271</v>
      </c>
      <c r="G818" s="28" t="s">
        <v>248</v>
      </c>
      <c r="H818" s="28"/>
      <c r="I818" s="29">
        <v>214.5</v>
      </c>
      <c r="J818" s="147"/>
      <c r="K818" s="147"/>
      <c r="L818" s="147"/>
      <c r="M818" s="147"/>
      <c r="N818" s="172">
        <v>81.5</v>
      </c>
      <c r="O818" s="172">
        <f>I818+N818</f>
        <v>296</v>
      </c>
    </row>
    <row r="819" spans="1:15" ht="30">
      <c r="A819" s="127" t="s">
        <v>283</v>
      </c>
      <c r="B819" s="26" t="s">
        <v>350</v>
      </c>
      <c r="C819" s="26" t="s">
        <v>220</v>
      </c>
      <c r="D819" s="26" t="s">
        <v>220</v>
      </c>
      <c r="E819" s="26" t="s">
        <v>399</v>
      </c>
      <c r="F819" s="26" t="s">
        <v>282</v>
      </c>
      <c r="G819" s="26"/>
      <c r="H819" s="26"/>
      <c r="I819" s="27">
        <f>I820</f>
        <v>23</v>
      </c>
      <c r="J819" s="147"/>
      <c r="K819" s="147"/>
      <c r="L819" s="147"/>
      <c r="M819" s="147"/>
      <c r="N819" s="160">
        <f>N820</f>
        <v>0</v>
      </c>
      <c r="O819" s="160">
        <f>O820</f>
        <v>23</v>
      </c>
    </row>
    <row r="820" spans="1:15" ht="45">
      <c r="A820" s="127" t="s">
        <v>296</v>
      </c>
      <c r="B820" s="26" t="s">
        <v>350</v>
      </c>
      <c r="C820" s="26" t="s">
        <v>220</v>
      </c>
      <c r="D820" s="26" t="s">
        <v>220</v>
      </c>
      <c r="E820" s="26" t="s">
        <v>399</v>
      </c>
      <c r="F820" s="26" t="s">
        <v>286</v>
      </c>
      <c r="G820" s="26"/>
      <c r="H820" s="26"/>
      <c r="I820" s="27">
        <f>I821</f>
        <v>23</v>
      </c>
      <c r="J820" s="147"/>
      <c r="K820" s="147"/>
      <c r="L820" s="147"/>
      <c r="M820" s="147"/>
      <c r="N820" s="160">
        <f>N821</f>
        <v>0</v>
      </c>
      <c r="O820" s="160">
        <f>O821</f>
        <v>23</v>
      </c>
    </row>
    <row r="821" spans="1:15" ht="18">
      <c r="A821" s="126" t="s">
        <v>260</v>
      </c>
      <c r="B821" s="28" t="s">
        <v>350</v>
      </c>
      <c r="C821" s="28" t="s">
        <v>220</v>
      </c>
      <c r="D821" s="28" t="s">
        <v>220</v>
      </c>
      <c r="E821" s="28" t="s">
        <v>399</v>
      </c>
      <c r="F821" s="28" t="s">
        <v>286</v>
      </c>
      <c r="G821" s="28" t="s">
        <v>248</v>
      </c>
      <c r="H821" s="28"/>
      <c r="I821" s="29">
        <v>23</v>
      </c>
      <c r="J821" s="147"/>
      <c r="K821" s="147"/>
      <c r="L821" s="147"/>
      <c r="M821" s="147"/>
      <c r="N821" s="172">
        <v>0</v>
      </c>
      <c r="O821" s="172">
        <f>I821+N821</f>
        <v>23</v>
      </c>
    </row>
    <row r="822" spans="1:15" ht="18">
      <c r="A822" s="60" t="s">
        <v>259</v>
      </c>
      <c r="B822" s="47" t="s">
        <v>350</v>
      </c>
      <c r="C822" s="47" t="s">
        <v>232</v>
      </c>
      <c r="D822" s="26"/>
      <c r="E822" s="28"/>
      <c r="F822" s="28"/>
      <c r="G822" s="28"/>
      <c r="H822" s="28"/>
      <c r="I822" s="101">
        <f aca="true" t="shared" si="174" ref="I822:I827">I823</f>
        <v>800</v>
      </c>
      <c r="J822" s="158"/>
      <c r="K822" s="158"/>
      <c r="L822" s="158"/>
      <c r="M822" s="158"/>
      <c r="N822" s="171">
        <f aca="true" t="shared" si="175" ref="N822:O827">N823</f>
        <v>0</v>
      </c>
      <c r="O822" s="171">
        <f t="shared" si="175"/>
        <v>800</v>
      </c>
    </row>
    <row r="823" spans="1:15" ht="18">
      <c r="A823" s="60" t="s">
        <v>257</v>
      </c>
      <c r="B823" s="47" t="s">
        <v>350</v>
      </c>
      <c r="C823" s="47" t="s">
        <v>232</v>
      </c>
      <c r="D823" s="47" t="s">
        <v>221</v>
      </c>
      <c r="E823" s="28"/>
      <c r="F823" s="28"/>
      <c r="G823" s="28"/>
      <c r="H823" s="28"/>
      <c r="I823" s="101">
        <f t="shared" si="174"/>
        <v>800</v>
      </c>
      <c r="J823" s="158"/>
      <c r="K823" s="158"/>
      <c r="L823" s="158"/>
      <c r="M823" s="158"/>
      <c r="N823" s="171">
        <f t="shared" si="175"/>
        <v>0</v>
      </c>
      <c r="O823" s="171">
        <f t="shared" si="175"/>
        <v>800</v>
      </c>
    </row>
    <row r="824" spans="1:15" ht="20.25" customHeight="1">
      <c r="A824" s="121" t="s">
        <v>190</v>
      </c>
      <c r="B824" s="26" t="s">
        <v>350</v>
      </c>
      <c r="C824" s="26" t="s">
        <v>232</v>
      </c>
      <c r="D824" s="26" t="s">
        <v>221</v>
      </c>
      <c r="E824" s="166" t="s">
        <v>400</v>
      </c>
      <c r="F824" s="28"/>
      <c r="G824" s="28"/>
      <c r="H824" s="28"/>
      <c r="I824" s="27">
        <f>I825+I829</f>
        <v>800</v>
      </c>
      <c r="J824" s="27">
        <f aca="true" t="shared" si="176" ref="J824:O824">J825+J829</f>
        <v>0</v>
      </c>
      <c r="K824" s="27">
        <f t="shared" si="176"/>
        <v>0</v>
      </c>
      <c r="L824" s="27">
        <f t="shared" si="176"/>
        <v>0</v>
      </c>
      <c r="M824" s="27">
        <f t="shared" si="176"/>
        <v>0</v>
      </c>
      <c r="N824" s="160">
        <f t="shared" si="176"/>
        <v>0</v>
      </c>
      <c r="O824" s="160">
        <f t="shared" si="176"/>
        <v>800</v>
      </c>
    </row>
    <row r="825" spans="1:15" ht="81" customHeight="1">
      <c r="A825" s="121" t="s">
        <v>452</v>
      </c>
      <c r="B825" s="26" t="s">
        <v>350</v>
      </c>
      <c r="C825" s="26" t="s">
        <v>232</v>
      </c>
      <c r="D825" s="26" t="s">
        <v>221</v>
      </c>
      <c r="E825" s="26" t="s">
        <v>451</v>
      </c>
      <c r="F825" s="28"/>
      <c r="G825" s="28"/>
      <c r="H825" s="28"/>
      <c r="I825" s="27">
        <f t="shared" si="174"/>
        <v>750</v>
      </c>
      <c r="J825" s="147"/>
      <c r="K825" s="147"/>
      <c r="L825" s="147"/>
      <c r="M825" s="147"/>
      <c r="N825" s="160">
        <f t="shared" si="175"/>
        <v>0</v>
      </c>
      <c r="O825" s="160">
        <f t="shared" si="175"/>
        <v>750</v>
      </c>
    </row>
    <row r="826" spans="1:15" ht="45">
      <c r="A826" s="127" t="s">
        <v>359</v>
      </c>
      <c r="B826" s="26" t="s">
        <v>350</v>
      </c>
      <c r="C826" s="26" t="s">
        <v>232</v>
      </c>
      <c r="D826" s="26" t="s">
        <v>221</v>
      </c>
      <c r="E826" s="26" t="s">
        <v>451</v>
      </c>
      <c r="F826" s="26" t="s">
        <v>270</v>
      </c>
      <c r="G826" s="26"/>
      <c r="H826" s="28"/>
      <c r="I826" s="27">
        <f t="shared" si="174"/>
        <v>750</v>
      </c>
      <c r="J826" s="147"/>
      <c r="K826" s="147"/>
      <c r="L826" s="147"/>
      <c r="M826" s="147"/>
      <c r="N826" s="160">
        <f t="shared" si="175"/>
        <v>0</v>
      </c>
      <c r="O826" s="160">
        <f t="shared" si="175"/>
        <v>750</v>
      </c>
    </row>
    <row r="827" spans="1:15" ht="45">
      <c r="A827" s="127" t="s">
        <v>345</v>
      </c>
      <c r="B827" s="26" t="s">
        <v>350</v>
      </c>
      <c r="C827" s="26" t="s">
        <v>232</v>
      </c>
      <c r="D827" s="26" t="s">
        <v>221</v>
      </c>
      <c r="E827" s="26" t="s">
        <v>451</v>
      </c>
      <c r="F827" s="26" t="s">
        <v>271</v>
      </c>
      <c r="G827" s="26"/>
      <c r="H827" s="28"/>
      <c r="I827" s="27">
        <f t="shared" si="174"/>
        <v>750</v>
      </c>
      <c r="J827" s="147"/>
      <c r="K827" s="147"/>
      <c r="L827" s="147"/>
      <c r="M827" s="147"/>
      <c r="N827" s="160">
        <f t="shared" si="175"/>
        <v>0</v>
      </c>
      <c r="O827" s="160">
        <f t="shared" si="175"/>
        <v>750</v>
      </c>
    </row>
    <row r="828" spans="1:15" ht="18">
      <c r="A828" s="126" t="s">
        <v>261</v>
      </c>
      <c r="B828" s="28" t="s">
        <v>350</v>
      </c>
      <c r="C828" s="28" t="s">
        <v>232</v>
      </c>
      <c r="D828" s="28" t="s">
        <v>221</v>
      </c>
      <c r="E828" s="26" t="s">
        <v>451</v>
      </c>
      <c r="F828" s="28" t="s">
        <v>271</v>
      </c>
      <c r="G828" s="28" t="s">
        <v>249</v>
      </c>
      <c r="H828" s="28"/>
      <c r="I828" s="29">
        <v>750</v>
      </c>
      <c r="J828" s="147"/>
      <c r="K828" s="147"/>
      <c r="L828" s="147"/>
      <c r="M828" s="147"/>
      <c r="N828" s="172">
        <v>0</v>
      </c>
      <c r="O828" s="172">
        <f>I828+N828</f>
        <v>750</v>
      </c>
    </row>
    <row r="829" spans="1:15" ht="63" customHeight="1">
      <c r="A829" s="127" t="s">
        <v>322</v>
      </c>
      <c r="B829" s="26" t="s">
        <v>350</v>
      </c>
      <c r="C829" s="26" t="s">
        <v>232</v>
      </c>
      <c r="D829" s="26" t="s">
        <v>221</v>
      </c>
      <c r="E829" s="26" t="s">
        <v>12</v>
      </c>
      <c r="F829" s="28"/>
      <c r="G829" s="28"/>
      <c r="H829" s="28"/>
      <c r="I829" s="27">
        <f>I830</f>
        <v>50</v>
      </c>
      <c r="J829" s="147"/>
      <c r="K829" s="147"/>
      <c r="L829" s="147"/>
      <c r="M829" s="147"/>
      <c r="N829" s="160">
        <f aca="true" t="shared" si="177" ref="N829:O831">N830</f>
        <v>0</v>
      </c>
      <c r="O829" s="160">
        <f t="shared" si="177"/>
        <v>50</v>
      </c>
    </row>
    <row r="830" spans="1:15" ht="45">
      <c r="A830" s="127" t="s">
        <v>359</v>
      </c>
      <c r="B830" s="26" t="s">
        <v>350</v>
      </c>
      <c r="C830" s="26" t="s">
        <v>232</v>
      </c>
      <c r="D830" s="26" t="s">
        <v>221</v>
      </c>
      <c r="E830" s="26" t="s">
        <v>12</v>
      </c>
      <c r="F830" s="26" t="s">
        <v>270</v>
      </c>
      <c r="G830" s="26"/>
      <c r="H830" s="28"/>
      <c r="I830" s="27">
        <f>I831</f>
        <v>50</v>
      </c>
      <c r="J830" s="147"/>
      <c r="K830" s="147"/>
      <c r="L830" s="147"/>
      <c r="M830" s="147"/>
      <c r="N830" s="160">
        <f t="shared" si="177"/>
        <v>0</v>
      </c>
      <c r="O830" s="160">
        <f t="shared" si="177"/>
        <v>50</v>
      </c>
    </row>
    <row r="831" spans="1:15" ht="45">
      <c r="A831" s="127" t="s">
        <v>345</v>
      </c>
      <c r="B831" s="26" t="s">
        <v>350</v>
      </c>
      <c r="C831" s="26" t="s">
        <v>232</v>
      </c>
      <c r="D831" s="26" t="s">
        <v>221</v>
      </c>
      <c r="E831" s="26" t="s">
        <v>12</v>
      </c>
      <c r="F831" s="26" t="s">
        <v>271</v>
      </c>
      <c r="G831" s="26"/>
      <c r="H831" s="28"/>
      <c r="I831" s="27">
        <f>I832</f>
        <v>50</v>
      </c>
      <c r="J831" s="147"/>
      <c r="K831" s="147"/>
      <c r="L831" s="147"/>
      <c r="M831" s="147"/>
      <c r="N831" s="160">
        <f t="shared" si="177"/>
        <v>0</v>
      </c>
      <c r="O831" s="160">
        <f t="shared" si="177"/>
        <v>50</v>
      </c>
    </row>
    <row r="832" spans="1:15" ht="18">
      <c r="A832" s="126" t="s">
        <v>260</v>
      </c>
      <c r="B832" s="28" t="s">
        <v>350</v>
      </c>
      <c r="C832" s="28" t="s">
        <v>232</v>
      </c>
      <c r="D832" s="28" t="s">
        <v>221</v>
      </c>
      <c r="E832" s="28" t="s">
        <v>12</v>
      </c>
      <c r="F832" s="28" t="s">
        <v>271</v>
      </c>
      <c r="G832" s="28" t="s">
        <v>248</v>
      </c>
      <c r="H832" s="28"/>
      <c r="I832" s="29">
        <v>50</v>
      </c>
      <c r="J832" s="147"/>
      <c r="K832" s="147"/>
      <c r="L832" s="147"/>
      <c r="M832" s="147"/>
      <c r="N832" s="172">
        <v>0</v>
      </c>
      <c r="O832" s="172">
        <f>I832+N832</f>
        <v>50</v>
      </c>
    </row>
    <row r="833" spans="1:15" ht="57">
      <c r="A833" s="65" t="s">
        <v>291</v>
      </c>
      <c r="B833" s="47" t="s">
        <v>332</v>
      </c>
      <c r="C833" s="26"/>
      <c r="D833" s="26"/>
      <c r="E833" s="26"/>
      <c r="F833" s="26"/>
      <c r="G833" s="26"/>
      <c r="H833" s="26"/>
      <c r="I833" s="101">
        <f aca="true" t="shared" si="178" ref="I833:O833">I843+I910+I998+I986+I836</f>
        <v>112714.5</v>
      </c>
      <c r="J833" s="101">
        <f t="shared" si="178"/>
        <v>0</v>
      </c>
      <c r="K833" s="101">
        <f t="shared" si="178"/>
        <v>0</v>
      </c>
      <c r="L833" s="101">
        <f t="shared" si="178"/>
        <v>0</v>
      </c>
      <c r="M833" s="101">
        <f t="shared" si="178"/>
        <v>0</v>
      </c>
      <c r="N833" s="171">
        <f t="shared" si="178"/>
        <v>5214.599999999999</v>
      </c>
      <c r="O833" s="171">
        <f t="shared" si="178"/>
        <v>117929.09999999999</v>
      </c>
    </row>
    <row r="834" spans="1:15" ht="18">
      <c r="A834" s="60" t="s">
        <v>260</v>
      </c>
      <c r="B834" s="47" t="s">
        <v>332</v>
      </c>
      <c r="C834" s="47"/>
      <c r="D834" s="47"/>
      <c r="E834" s="47"/>
      <c r="F834" s="47"/>
      <c r="G834" s="47" t="s">
        <v>248</v>
      </c>
      <c r="H834" s="26"/>
      <c r="I834" s="101">
        <f aca="true" t="shared" si="179" ref="I834:O834">I858+I863+I873+I880+I889+I897+I903+I909+I918+I924+I930+I933+I936+I942+I952+I961+I975+I978+I982+I985+I994+I1013+I1016+I1021+I1027+I1036+I1047+I1042+I842+I965+I851+I1006</f>
        <v>104259.00000000003</v>
      </c>
      <c r="J834" s="101">
        <f t="shared" si="179"/>
        <v>0</v>
      </c>
      <c r="K834" s="101">
        <f t="shared" si="179"/>
        <v>0</v>
      </c>
      <c r="L834" s="101">
        <f t="shared" si="179"/>
        <v>0</v>
      </c>
      <c r="M834" s="101">
        <f t="shared" si="179"/>
        <v>0</v>
      </c>
      <c r="N834" s="171">
        <f t="shared" si="179"/>
        <v>5146.7</v>
      </c>
      <c r="O834" s="171">
        <f t="shared" si="179"/>
        <v>109405.70000000003</v>
      </c>
    </row>
    <row r="835" spans="1:15" ht="18">
      <c r="A835" s="60" t="s">
        <v>261</v>
      </c>
      <c r="B835" s="47" t="s">
        <v>332</v>
      </c>
      <c r="C835" s="47"/>
      <c r="D835" s="47"/>
      <c r="E835" s="47"/>
      <c r="F835" s="47"/>
      <c r="G835" s="47" t="s">
        <v>249</v>
      </c>
      <c r="H835" s="26"/>
      <c r="I835" s="101">
        <f>I866+I885+I957+I997+I948+I1031+I971</f>
        <v>8455.5</v>
      </c>
      <c r="J835" s="101">
        <f aca="true" t="shared" si="180" ref="J835:O835">J866+J885+J957+J997+J948+J1031+J971</f>
        <v>0</v>
      </c>
      <c r="K835" s="101">
        <f t="shared" si="180"/>
        <v>0</v>
      </c>
      <c r="L835" s="101">
        <f t="shared" si="180"/>
        <v>0</v>
      </c>
      <c r="M835" s="101">
        <f t="shared" si="180"/>
        <v>0</v>
      </c>
      <c r="N835" s="171">
        <f t="shared" si="180"/>
        <v>67.9</v>
      </c>
      <c r="O835" s="171">
        <f t="shared" si="180"/>
        <v>8523.4</v>
      </c>
    </row>
    <row r="836" spans="1:15" ht="18">
      <c r="A836" s="60" t="s">
        <v>265</v>
      </c>
      <c r="B836" s="47" t="s">
        <v>332</v>
      </c>
      <c r="C836" s="47" t="s">
        <v>215</v>
      </c>
      <c r="D836" s="47"/>
      <c r="E836" s="47"/>
      <c r="F836" s="47"/>
      <c r="G836" s="47"/>
      <c r="H836" s="26"/>
      <c r="I836" s="101">
        <f aca="true" t="shared" si="181" ref="I836:I841">I837</f>
        <v>65</v>
      </c>
      <c r="J836" s="101"/>
      <c r="K836" s="101"/>
      <c r="L836" s="101"/>
      <c r="M836" s="101"/>
      <c r="N836" s="171">
        <f aca="true" t="shared" si="182" ref="N836:O841">N837</f>
        <v>0</v>
      </c>
      <c r="O836" s="171">
        <f t="shared" si="182"/>
        <v>65</v>
      </c>
    </row>
    <row r="837" spans="1:15" ht="18.75" customHeight="1">
      <c r="A837" s="60" t="s">
        <v>202</v>
      </c>
      <c r="B837" s="47" t="s">
        <v>332</v>
      </c>
      <c r="C837" s="47" t="s">
        <v>215</v>
      </c>
      <c r="D837" s="47" t="s">
        <v>256</v>
      </c>
      <c r="E837" s="47"/>
      <c r="F837" s="47"/>
      <c r="G837" s="47"/>
      <c r="H837" s="26"/>
      <c r="I837" s="101">
        <f t="shared" si="181"/>
        <v>65</v>
      </c>
      <c r="J837" s="101"/>
      <c r="K837" s="101"/>
      <c r="L837" s="101"/>
      <c r="M837" s="101"/>
      <c r="N837" s="171">
        <f t="shared" si="182"/>
        <v>0</v>
      </c>
      <c r="O837" s="171">
        <f t="shared" si="182"/>
        <v>65</v>
      </c>
    </row>
    <row r="838" spans="1:15" ht="20.25" customHeight="1">
      <c r="A838" s="121" t="s">
        <v>190</v>
      </c>
      <c r="B838" s="26" t="s">
        <v>332</v>
      </c>
      <c r="C838" s="26" t="s">
        <v>215</v>
      </c>
      <c r="D838" s="26" t="s">
        <v>256</v>
      </c>
      <c r="E838" s="26" t="s">
        <v>400</v>
      </c>
      <c r="F838" s="47"/>
      <c r="G838" s="47"/>
      <c r="H838" s="26"/>
      <c r="I838" s="27">
        <f t="shared" si="181"/>
        <v>65</v>
      </c>
      <c r="J838" s="27"/>
      <c r="K838" s="27"/>
      <c r="L838" s="27"/>
      <c r="M838" s="27"/>
      <c r="N838" s="160">
        <f t="shared" si="182"/>
        <v>0</v>
      </c>
      <c r="O838" s="160">
        <f t="shared" si="182"/>
        <v>65</v>
      </c>
    </row>
    <row r="839" spans="1:15" ht="45">
      <c r="A839" s="127" t="s">
        <v>302</v>
      </c>
      <c r="B839" s="26" t="s">
        <v>332</v>
      </c>
      <c r="C839" s="26" t="s">
        <v>215</v>
      </c>
      <c r="D839" s="26" t="s">
        <v>256</v>
      </c>
      <c r="E839" s="26" t="s">
        <v>13</v>
      </c>
      <c r="F839" s="26"/>
      <c r="G839" s="26"/>
      <c r="H839" s="26"/>
      <c r="I839" s="27">
        <f t="shared" si="181"/>
        <v>65</v>
      </c>
      <c r="J839" s="27"/>
      <c r="K839" s="27"/>
      <c r="L839" s="27"/>
      <c r="M839" s="27"/>
      <c r="N839" s="160">
        <f t="shared" si="182"/>
        <v>0</v>
      </c>
      <c r="O839" s="160">
        <f t="shared" si="182"/>
        <v>65</v>
      </c>
    </row>
    <row r="840" spans="1:15" ht="45">
      <c r="A840" s="127" t="s">
        <v>359</v>
      </c>
      <c r="B840" s="26" t="s">
        <v>332</v>
      </c>
      <c r="C840" s="26" t="s">
        <v>215</v>
      </c>
      <c r="D840" s="26" t="s">
        <v>256</v>
      </c>
      <c r="E840" s="26" t="s">
        <v>13</v>
      </c>
      <c r="F840" s="26" t="s">
        <v>270</v>
      </c>
      <c r="G840" s="26"/>
      <c r="H840" s="26"/>
      <c r="I840" s="27">
        <f t="shared" si="181"/>
        <v>65</v>
      </c>
      <c r="J840" s="27"/>
      <c r="K840" s="27"/>
      <c r="L840" s="27"/>
      <c r="M840" s="27"/>
      <c r="N840" s="160">
        <f t="shared" si="182"/>
        <v>0</v>
      </c>
      <c r="O840" s="160">
        <f t="shared" si="182"/>
        <v>65</v>
      </c>
    </row>
    <row r="841" spans="1:15" ht="45">
      <c r="A841" s="127" t="s">
        <v>345</v>
      </c>
      <c r="B841" s="26" t="s">
        <v>332</v>
      </c>
      <c r="C841" s="26" t="s">
        <v>215</v>
      </c>
      <c r="D841" s="26" t="s">
        <v>256</v>
      </c>
      <c r="E841" s="26" t="s">
        <v>13</v>
      </c>
      <c r="F841" s="26" t="s">
        <v>271</v>
      </c>
      <c r="G841" s="26"/>
      <c r="H841" s="26"/>
      <c r="I841" s="27">
        <f t="shared" si="181"/>
        <v>65</v>
      </c>
      <c r="J841" s="27"/>
      <c r="K841" s="27"/>
      <c r="L841" s="27"/>
      <c r="M841" s="27"/>
      <c r="N841" s="160">
        <f t="shared" si="182"/>
        <v>0</v>
      </c>
      <c r="O841" s="160">
        <f t="shared" si="182"/>
        <v>65</v>
      </c>
    </row>
    <row r="842" spans="1:15" ht="18">
      <c r="A842" s="129" t="s">
        <v>260</v>
      </c>
      <c r="B842" s="28" t="s">
        <v>332</v>
      </c>
      <c r="C842" s="28" t="s">
        <v>215</v>
      </c>
      <c r="D842" s="28" t="s">
        <v>256</v>
      </c>
      <c r="E842" s="28" t="s">
        <v>13</v>
      </c>
      <c r="F842" s="28" t="s">
        <v>271</v>
      </c>
      <c r="G842" s="28" t="s">
        <v>248</v>
      </c>
      <c r="H842" s="26"/>
      <c r="I842" s="29">
        <v>65</v>
      </c>
      <c r="J842" s="29"/>
      <c r="K842" s="29"/>
      <c r="L842" s="29"/>
      <c r="M842" s="29"/>
      <c r="N842" s="164">
        <v>0</v>
      </c>
      <c r="O842" s="164">
        <f>I842+N842</f>
        <v>65</v>
      </c>
    </row>
    <row r="843" spans="1:15" ht="18">
      <c r="A843" s="60" t="s">
        <v>207</v>
      </c>
      <c r="B843" s="47" t="s">
        <v>332</v>
      </c>
      <c r="C843" s="47" t="s">
        <v>222</v>
      </c>
      <c r="D843" s="26"/>
      <c r="E843" s="26"/>
      <c r="F843" s="26"/>
      <c r="G843" s="26"/>
      <c r="H843" s="26"/>
      <c r="I843" s="101">
        <f aca="true" t="shared" si="183" ref="I843:O843">I844+I890</f>
        <v>47242.8</v>
      </c>
      <c r="J843" s="101">
        <f t="shared" si="183"/>
        <v>0</v>
      </c>
      <c r="K843" s="101">
        <f t="shared" si="183"/>
        <v>0</v>
      </c>
      <c r="L843" s="101">
        <f t="shared" si="183"/>
        <v>0</v>
      </c>
      <c r="M843" s="101">
        <f t="shared" si="183"/>
        <v>0</v>
      </c>
      <c r="N843" s="171">
        <f t="shared" si="183"/>
        <v>1300</v>
      </c>
      <c r="O843" s="171">
        <f t="shared" si="183"/>
        <v>48542.8</v>
      </c>
    </row>
    <row r="844" spans="1:15" ht="18">
      <c r="A844" s="60" t="s">
        <v>333</v>
      </c>
      <c r="B844" s="47" t="s">
        <v>332</v>
      </c>
      <c r="C844" s="47" t="s">
        <v>222</v>
      </c>
      <c r="D844" s="47" t="s">
        <v>216</v>
      </c>
      <c r="E844" s="47"/>
      <c r="F844" s="47"/>
      <c r="G844" s="47"/>
      <c r="H844" s="26"/>
      <c r="I844" s="101">
        <f>I852+I867+I874+I881+I845</f>
        <v>47062.8</v>
      </c>
      <c r="J844" s="101">
        <f aca="true" t="shared" si="184" ref="J844:O844">J852+J867+J874+J881+J845</f>
        <v>0</v>
      </c>
      <c r="K844" s="101">
        <f t="shared" si="184"/>
        <v>0</v>
      </c>
      <c r="L844" s="101">
        <f t="shared" si="184"/>
        <v>0</v>
      </c>
      <c r="M844" s="101">
        <f t="shared" si="184"/>
        <v>0</v>
      </c>
      <c r="N844" s="171">
        <f t="shared" si="184"/>
        <v>1300</v>
      </c>
      <c r="O844" s="171">
        <f t="shared" si="184"/>
        <v>48362.8</v>
      </c>
    </row>
    <row r="845" spans="1:15" ht="45">
      <c r="A845" s="121" t="s">
        <v>0</v>
      </c>
      <c r="B845" s="26" t="s">
        <v>332</v>
      </c>
      <c r="C845" s="26" t="s">
        <v>222</v>
      </c>
      <c r="D845" s="26" t="s">
        <v>216</v>
      </c>
      <c r="E845" s="26" t="s">
        <v>376</v>
      </c>
      <c r="F845" s="47"/>
      <c r="G845" s="47"/>
      <c r="H845" s="26"/>
      <c r="I845" s="27">
        <f aca="true" t="shared" si="185" ref="I845:I850">I846</f>
        <v>6</v>
      </c>
      <c r="J845" s="53"/>
      <c r="K845" s="53"/>
      <c r="L845" s="53"/>
      <c r="M845" s="53"/>
      <c r="N845" s="160">
        <f aca="true" t="shared" si="186" ref="N845:O850">N846</f>
        <v>0</v>
      </c>
      <c r="O845" s="160">
        <f t="shared" si="186"/>
        <v>6</v>
      </c>
    </row>
    <row r="846" spans="1:15" ht="60">
      <c r="A846" s="121" t="s">
        <v>428</v>
      </c>
      <c r="B846" s="26" t="s">
        <v>332</v>
      </c>
      <c r="C846" s="26" t="s">
        <v>222</v>
      </c>
      <c r="D846" s="26" t="s">
        <v>216</v>
      </c>
      <c r="E846" s="26" t="s">
        <v>426</v>
      </c>
      <c r="F846" s="26"/>
      <c r="G846" s="26"/>
      <c r="H846" s="26"/>
      <c r="I846" s="27">
        <f t="shared" si="185"/>
        <v>6</v>
      </c>
      <c r="J846" s="53"/>
      <c r="K846" s="53"/>
      <c r="L846" s="53"/>
      <c r="M846" s="53"/>
      <c r="N846" s="160">
        <f t="shared" si="186"/>
        <v>0</v>
      </c>
      <c r="O846" s="160">
        <f t="shared" si="186"/>
        <v>6</v>
      </c>
    </row>
    <row r="847" spans="1:15" ht="30">
      <c r="A847" s="121" t="s">
        <v>429</v>
      </c>
      <c r="B847" s="26" t="s">
        <v>332</v>
      </c>
      <c r="C847" s="26" t="s">
        <v>222</v>
      </c>
      <c r="D847" s="26" t="s">
        <v>216</v>
      </c>
      <c r="E847" s="26" t="s">
        <v>427</v>
      </c>
      <c r="F847" s="26"/>
      <c r="G847" s="26"/>
      <c r="H847" s="26"/>
      <c r="I847" s="27">
        <f t="shared" si="185"/>
        <v>6</v>
      </c>
      <c r="J847" s="53"/>
      <c r="K847" s="53"/>
      <c r="L847" s="53"/>
      <c r="M847" s="53"/>
      <c r="N847" s="160">
        <f t="shared" si="186"/>
        <v>0</v>
      </c>
      <c r="O847" s="160">
        <f t="shared" si="186"/>
        <v>6</v>
      </c>
    </row>
    <row r="848" spans="1:15" ht="18">
      <c r="A848" s="121" t="s">
        <v>326</v>
      </c>
      <c r="B848" s="26" t="s">
        <v>332</v>
      </c>
      <c r="C848" s="26" t="s">
        <v>222</v>
      </c>
      <c r="D848" s="26" t="s">
        <v>216</v>
      </c>
      <c r="E848" s="26" t="s">
        <v>432</v>
      </c>
      <c r="F848" s="26"/>
      <c r="G848" s="26"/>
      <c r="H848" s="26"/>
      <c r="I848" s="27">
        <f t="shared" si="185"/>
        <v>6</v>
      </c>
      <c r="J848" s="53"/>
      <c r="K848" s="53"/>
      <c r="L848" s="53"/>
      <c r="M848" s="53"/>
      <c r="N848" s="160">
        <f t="shared" si="186"/>
        <v>0</v>
      </c>
      <c r="O848" s="160">
        <f t="shared" si="186"/>
        <v>6</v>
      </c>
    </row>
    <row r="849" spans="1:15" ht="45">
      <c r="A849" s="127" t="s">
        <v>273</v>
      </c>
      <c r="B849" s="26" t="s">
        <v>332</v>
      </c>
      <c r="C849" s="26" t="s">
        <v>222</v>
      </c>
      <c r="D849" s="26" t="s">
        <v>216</v>
      </c>
      <c r="E849" s="26" t="s">
        <v>432</v>
      </c>
      <c r="F849" s="26" t="s">
        <v>272</v>
      </c>
      <c r="G849" s="26"/>
      <c r="H849" s="26"/>
      <c r="I849" s="27">
        <f t="shared" si="185"/>
        <v>6</v>
      </c>
      <c r="J849" s="53"/>
      <c r="K849" s="53"/>
      <c r="L849" s="53"/>
      <c r="M849" s="53"/>
      <c r="N849" s="160">
        <f t="shared" si="186"/>
        <v>0</v>
      </c>
      <c r="O849" s="160">
        <f t="shared" si="186"/>
        <v>6</v>
      </c>
    </row>
    <row r="850" spans="1:15" ht="18">
      <c r="A850" s="121" t="s">
        <v>275</v>
      </c>
      <c r="B850" s="26" t="s">
        <v>332</v>
      </c>
      <c r="C850" s="26" t="s">
        <v>222</v>
      </c>
      <c r="D850" s="26" t="s">
        <v>216</v>
      </c>
      <c r="E850" s="26" t="s">
        <v>432</v>
      </c>
      <c r="F850" s="26" t="s">
        <v>274</v>
      </c>
      <c r="G850" s="26"/>
      <c r="H850" s="26"/>
      <c r="I850" s="27">
        <f t="shared" si="185"/>
        <v>6</v>
      </c>
      <c r="J850" s="53"/>
      <c r="K850" s="53"/>
      <c r="L850" s="53"/>
      <c r="M850" s="53"/>
      <c r="N850" s="160">
        <f t="shared" si="186"/>
        <v>0</v>
      </c>
      <c r="O850" s="160">
        <f t="shared" si="186"/>
        <v>6</v>
      </c>
    </row>
    <row r="851" spans="1:15" ht="18">
      <c r="A851" s="126" t="s">
        <v>260</v>
      </c>
      <c r="B851" s="28" t="s">
        <v>332</v>
      </c>
      <c r="C851" s="28" t="s">
        <v>222</v>
      </c>
      <c r="D851" s="28" t="s">
        <v>216</v>
      </c>
      <c r="E851" s="28" t="s">
        <v>432</v>
      </c>
      <c r="F851" s="28" t="s">
        <v>274</v>
      </c>
      <c r="G851" s="28" t="s">
        <v>248</v>
      </c>
      <c r="H851" s="26"/>
      <c r="I851" s="29">
        <v>6</v>
      </c>
      <c r="J851" s="163"/>
      <c r="K851" s="163"/>
      <c r="L851" s="163"/>
      <c r="M851" s="163"/>
      <c r="N851" s="164">
        <v>0</v>
      </c>
      <c r="O851" s="164">
        <f>I851+N851</f>
        <v>6</v>
      </c>
    </row>
    <row r="852" spans="1:15" ht="45">
      <c r="A852" s="127" t="s">
        <v>15</v>
      </c>
      <c r="B852" s="26" t="s">
        <v>332</v>
      </c>
      <c r="C852" s="26" t="s">
        <v>222</v>
      </c>
      <c r="D852" s="26" t="s">
        <v>216</v>
      </c>
      <c r="E852" s="26" t="s">
        <v>16</v>
      </c>
      <c r="F852" s="26"/>
      <c r="G852" s="26"/>
      <c r="H852" s="26"/>
      <c r="I852" s="27">
        <f aca="true" t="shared" si="187" ref="I852:I865">I853</f>
        <v>36110.6</v>
      </c>
      <c r="J852" s="147"/>
      <c r="K852" s="147"/>
      <c r="L852" s="147"/>
      <c r="M852" s="147"/>
      <c r="N852" s="160">
        <f>N853</f>
        <v>877</v>
      </c>
      <c r="O852" s="160">
        <f>O853</f>
        <v>36987.6</v>
      </c>
    </row>
    <row r="853" spans="1:15" ht="45">
      <c r="A853" s="121" t="s">
        <v>17</v>
      </c>
      <c r="B853" s="26" t="s">
        <v>332</v>
      </c>
      <c r="C853" s="26" t="s">
        <v>222</v>
      </c>
      <c r="D853" s="26" t="s">
        <v>216</v>
      </c>
      <c r="E853" s="26" t="s">
        <v>18</v>
      </c>
      <c r="F853" s="26"/>
      <c r="G853" s="26"/>
      <c r="H853" s="26"/>
      <c r="I853" s="27">
        <f t="shared" si="187"/>
        <v>36110.6</v>
      </c>
      <c r="J853" s="147"/>
      <c r="K853" s="147"/>
      <c r="L853" s="147"/>
      <c r="M853" s="147"/>
      <c r="N853" s="160">
        <f>N854</f>
        <v>877</v>
      </c>
      <c r="O853" s="160">
        <f>O854</f>
        <v>36987.6</v>
      </c>
    </row>
    <row r="854" spans="1:15" ht="45">
      <c r="A854" s="127" t="s">
        <v>19</v>
      </c>
      <c r="B854" s="26" t="s">
        <v>332</v>
      </c>
      <c r="C854" s="26" t="s">
        <v>222</v>
      </c>
      <c r="D854" s="26" t="s">
        <v>216</v>
      </c>
      <c r="E854" s="26" t="s">
        <v>20</v>
      </c>
      <c r="F854" s="26"/>
      <c r="G854" s="26"/>
      <c r="H854" s="26"/>
      <c r="I854" s="27">
        <f>I855+I860</f>
        <v>36110.6</v>
      </c>
      <c r="J854" s="27">
        <f aca="true" t="shared" si="188" ref="J854:O854">J855+J860</f>
        <v>0</v>
      </c>
      <c r="K854" s="27">
        <f t="shared" si="188"/>
        <v>0</v>
      </c>
      <c r="L854" s="27">
        <f t="shared" si="188"/>
        <v>0</v>
      </c>
      <c r="M854" s="27">
        <f t="shared" si="188"/>
        <v>0</v>
      </c>
      <c r="N854" s="160">
        <f t="shared" si="188"/>
        <v>877</v>
      </c>
      <c r="O854" s="160">
        <f t="shared" si="188"/>
        <v>36987.6</v>
      </c>
    </row>
    <row r="855" spans="1:15" ht="18">
      <c r="A855" s="127" t="s">
        <v>326</v>
      </c>
      <c r="B855" s="26" t="s">
        <v>332</v>
      </c>
      <c r="C855" s="26" t="s">
        <v>222</v>
      </c>
      <c r="D855" s="26" t="s">
        <v>216</v>
      </c>
      <c r="E855" s="26" t="s">
        <v>21</v>
      </c>
      <c r="F855" s="26"/>
      <c r="G855" s="26"/>
      <c r="H855" s="26"/>
      <c r="I855" s="27">
        <f t="shared" si="187"/>
        <v>30837.1</v>
      </c>
      <c r="J855" s="147"/>
      <c r="K855" s="147"/>
      <c r="L855" s="147"/>
      <c r="M855" s="147"/>
      <c r="N855" s="160">
        <f aca="true" t="shared" si="189" ref="N855:O857">N856</f>
        <v>877</v>
      </c>
      <c r="O855" s="160">
        <f t="shared" si="189"/>
        <v>31714.1</v>
      </c>
    </row>
    <row r="856" spans="1:15" ht="45">
      <c r="A856" s="127" t="s">
        <v>273</v>
      </c>
      <c r="B856" s="26" t="s">
        <v>332</v>
      </c>
      <c r="C856" s="26" t="s">
        <v>222</v>
      </c>
      <c r="D856" s="26" t="s">
        <v>216</v>
      </c>
      <c r="E856" s="26" t="s">
        <v>21</v>
      </c>
      <c r="F856" s="26" t="s">
        <v>272</v>
      </c>
      <c r="G856" s="26"/>
      <c r="H856" s="26"/>
      <c r="I856" s="27">
        <f t="shared" si="187"/>
        <v>30837.1</v>
      </c>
      <c r="J856" s="147"/>
      <c r="K856" s="147"/>
      <c r="L856" s="147"/>
      <c r="M856" s="147"/>
      <c r="N856" s="160">
        <f t="shared" si="189"/>
        <v>877</v>
      </c>
      <c r="O856" s="160">
        <f t="shared" si="189"/>
        <v>31714.1</v>
      </c>
    </row>
    <row r="857" spans="1:15" ht="18">
      <c r="A857" s="121" t="s">
        <v>275</v>
      </c>
      <c r="B857" s="26" t="s">
        <v>332</v>
      </c>
      <c r="C857" s="26" t="s">
        <v>222</v>
      </c>
      <c r="D857" s="26" t="s">
        <v>216</v>
      </c>
      <c r="E857" s="26" t="s">
        <v>21</v>
      </c>
      <c r="F857" s="26" t="s">
        <v>274</v>
      </c>
      <c r="G857" s="26"/>
      <c r="H857" s="26"/>
      <c r="I857" s="27">
        <f t="shared" si="187"/>
        <v>30837.1</v>
      </c>
      <c r="J857" s="147"/>
      <c r="K857" s="147"/>
      <c r="L857" s="147"/>
      <c r="M857" s="147"/>
      <c r="N857" s="160">
        <f t="shared" si="189"/>
        <v>877</v>
      </c>
      <c r="O857" s="160">
        <f t="shared" si="189"/>
        <v>31714.1</v>
      </c>
    </row>
    <row r="858" spans="1:15" ht="18">
      <c r="A858" s="126" t="s">
        <v>260</v>
      </c>
      <c r="B858" s="28" t="s">
        <v>332</v>
      </c>
      <c r="C858" s="28" t="s">
        <v>222</v>
      </c>
      <c r="D858" s="28" t="s">
        <v>216</v>
      </c>
      <c r="E858" s="28" t="s">
        <v>21</v>
      </c>
      <c r="F858" s="28" t="s">
        <v>274</v>
      </c>
      <c r="G858" s="28" t="s">
        <v>248</v>
      </c>
      <c r="H858" s="28"/>
      <c r="I858" s="29">
        <v>30837.1</v>
      </c>
      <c r="J858" s="147"/>
      <c r="K858" s="147"/>
      <c r="L858" s="147"/>
      <c r="M858" s="147"/>
      <c r="N858" s="172">
        <v>877</v>
      </c>
      <c r="O858" s="172">
        <f>I858+N858</f>
        <v>31714.1</v>
      </c>
    </row>
    <row r="859" spans="1:15" ht="60" customHeight="1">
      <c r="A859" s="127" t="s">
        <v>533</v>
      </c>
      <c r="B859" s="26" t="s">
        <v>332</v>
      </c>
      <c r="C859" s="26" t="s">
        <v>222</v>
      </c>
      <c r="D859" s="26" t="s">
        <v>216</v>
      </c>
      <c r="E859" s="26" t="s">
        <v>532</v>
      </c>
      <c r="F859" s="28"/>
      <c r="G859" s="28"/>
      <c r="H859" s="28"/>
      <c r="I859" s="27">
        <f>I860</f>
        <v>5273.5</v>
      </c>
      <c r="J859" s="27">
        <f aca="true" t="shared" si="190" ref="J859:O859">J860</f>
        <v>0</v>
      </c>
      <c r="K859" s="27">
        <f t="shared" si="190"/>
        <v>0</v>
      </c>
      <c r="L859" s="27">
        <f t="shared" si="190"/>
        <v>0</v>
      </c>
      <c r="M859" s="27">
        <f t="shared" si="190"/>
        <v>0</v>
      </c>
      <c r="N859" s="160">
        <f t="shared" si="190"/>
        <v>0</v>
      </c>
      <c r="O859" s="160">
        <f t="shared" si="190"/>
        <v>5273.5</v>
      </c>
    </row>
    <row r="860" spans="1:15" ht="33" customHeight="1">
      <c r="A860" s="127" t="s">
        <v>534</v>
      </c>
      <c r="B860" s="26" t="s">
        <v>332</v>
      </c>
      <c r="C860" s="26" t="s">
        <v>222</v>
      </c>
      <c r="D860" s="26" t="s">
        <v>216</v>
      </c>
      <c r="E860" s="26" t="s">
        <v>513</v>
      </c>
      <c r="F860" s="26"/>
      <c r="G860" s="26"/>
      <c r="H860" s="26"/>
      <c r="I860" s="27">
        <f>I861+I864</f>
        <v>5273.5</v>
      </c>
      <c r="J860" s="27">
        <f aca="true" t="shared" si="191" ref="J860:O860">J861+J864</f>
        <v>0</v>
      </c>
      <c r="K860" s="27">
        <f t="shared" si="191"/>
        <v>0</v>
      </c>
      <c r="L860" s="27">
        <f t="shared" si="191"/>
        <v>0</v>
      </c>
      <c r="M860" s="27">
        <f t="shared" si="191"/>
        <v>0</v>
      </c>
      <c r="N860" s="160">
        <f t="shared" si="191"/>
        <v>0</v>
      </c>
      <c r="O860" s="160">
        <f t="shared" si="191"/>
        <v>5273.5</v>
      </c>
    </row>
    <row r="861" spans="1:15" ht="45">
      <c r="A861" s="127" t="s">
        <v>273</v>
      </c>
      <c r="B861" s="26" t="s">
        <v>332</v>
      </c>
      <c r="C861" s="26" t="s">
        <v>222</v>
      </c>
      <c r="D861" s="26" t="s">
        <v>216</v>
      </c>
      <c r="E861" s="26" t="s">
        <v>513</v>
      </c>
      <c r="F861" s="26" t="s">
        <v>272</v>
      </c>
      <c r="G861" s="26"/>
      <c r="H861" s="26"/>
      <c r="I861" s="27">
        <f t="shared" si="187"/>
        <v>263.7</v>
      </c>
      <c r="J861" s="147"/>
      <c r="K861" s="147"/>
      <c r="L861" s="147"/>
      <c r="M861" s="147"/>
      <c r="N861" s="160">
        <f>N862</f>
        <v>0</v>
      </c>
      <c r="O861" s="160">
        <f>O862</f>
        <v>263.7</v>
      </c>
    </row>
    <row r="862" spans="1:15" ht="18">
      <c r="A862" s="121" t="s">
        <v>275</v>
      </c>
      <c r="B862" s="26" t="s">
        <v>332</v>
      </c>
      <c r="C862" s="26" t="s">
        <v>222</v>
      </c>
      <c r="D862" s="26" t="s">
        <v>216</v>
      </c>
      <c r="E862" s="26" t="s">
        <v>513</v>
      </c>
      <c r="F862" s="26" t="s">
        <v>274</v>
      </c>
      <c r="G862" s="26"/>
      <c r="H862" s="26"/>
      <c r="I862" s="27">
        <f t="shared" si="187"/>
        <v>263.7</v>
      </c>
      <c r="J862" s="147"/>
      <c r="K862" s="147"/>
      <c r="L862" s="147"/>
      <c r="M862" s="147"/>
      <c r="N862" s="160">
        <f>N863</f>
        <v>0</v>
      </c>
      <c r="O862" s="160">
        <f>O863</f>
        <v>263.7</v>
      </c>
    </row>
    <row r="863" spans="1:15" ht="18">
      <c r="A863" s="126" t="s">
        <v>260</v>
      </c>
      <c r="B863" s="28" t="s">
        <v>332</v>
      </c>
      <c r="C863" s="28" t="s">
        <v>222</v>
      </c>
      <c r="D863" s="28" t="s">
        <v>216</v>
      </c>
      <c r="E863" s="28" t="s">
        <v>513</v>
      </c>
      <c r="F863" s="28" t="s">
        <v>274</v>
      </c>
      <c r="G863" s="28" t="s">
        <v>248</v>
      </c>
      <c r="H863" s="28"/>
      <c r="I863" s="29">
        <v>263.7</v>
      </c>
      <c r="J863" s="147"/>
      <c r="K863" s="147"/>
      <c r="L863" s="147"/>
      <c r="M863" s="147"/>
      <c r="N863" s="172">
        <v>0</v>
      </c>
      <c r="O863" s="172">
        <f>I863+N863</f>
        <v>263.7</v>
      </c>
    </row>
    <row r="864" spans="1:15" ht="45">
      <c r="A864" s="127" t="s">
        <v>273</v>
      </c>
      <c r="B864" s="26" t="s">
        <v>332</v>
      </c>
      <c r="C864" s="26" t="s">
        <v>222</v>
      </c>
      <c r="D864" s="26" t="s">
        <v>216</v>
      </c>
      <c r="E864" s="26" t="s">
        <v>513</v>
      </c>
      <c r="F864" s="26" t="s">
        <v>272</v>
      </c>
      <c r="G864" s="26"/>
      <c r="H864" s="26"/>
      <c r="I864" s="27">
        <f t="shared" si="187"/>
        <v>5009.8</v>
      </c>
      <c r="J864" s="147"/>
      <c r="K864" s="147"/>
      <c r="L864" s="147"/>
      <c r="M864" s="147"/>
      <c r="N864" s="160">
        <f>N865</f>
        <v>0</v>
      </c>
      <c r="O864" s="160">
        <f>O865</f>
        <v>5009.8</v>
      </c>
    </row>
    <row r="865" spans="1:15" ht="18">
      <c r="A865" s="121" t="s">
        <v>275</v>
      </c>
      <c r="B865" s="26" t="s">
        <v>332</v>
      </c>
      <c r="C865" s="26" t="s">
        <v>222</v>
      </c>
      <c r="D865" s="26" t="s">
        <v>216</v>
      </c>
      <c r="E865" s="26" t="s">
        <v>513</v>
      </c>
      <c r="F865" s="26" t="s">
        <v>274</v>
      </c>
      <c r="G865" s="26"/>
      <c r="H865" s="26"/>
      <c r="I865" s="27">
        <f t="shared" si="187"/>
        <v>5009.8</v>
      </c>
      <c r="J865" s="147"/>
      <c r="K865" s="147"/>
      <c r="L865" s="147"/>
      <c r="M865" s="147"/>
      <c r="N865" s="160">
        <f>N866</f>
        <v>0</v>
      </c>
      <c r="O865" s="160">
        <f>O866</f>
        <v>5009.8</v>
      </c>
    </row>
    <row r="866" spans="1:15" ht="18">
      <c r="A866" s="126" t="s">
        <v>260</v>
      </c>
      <c r="B866" s="28" t="s">
        <v>332</v>
      </c>
      <c r="C866" s="28" t="s">
        <v>222</v>
      </c>
      <c r="D866" s="28" t="s">
        <v>216</v>
      </c>
      <c r="E866" s="28" t="s">
        <v>513</v>
      </c>
      <c r="F866" s="28" t="s">
        <v>274</v>
      </c>
      <c r="G866" s="28" t="s">
        <v>249</v>
      </c>
      <c r="H866" s="28"/>
      <c r="I866" s="29">
        <v>5009.8</v>
      </c>
      <c r="J866" s="147"/>
      <c r="K866" s="147"/>
      <c r="L866" s="147"/>
      <c r="M866" s="147"/>
      <c r="N866" s="172">
        <v>0</v>
      </c>
      <c r="O866" s="172">
        <f>I866+N866</f>
        <v>5009.8</v>
      </c>
    </row>
    <row r="867" spans="1:15" ht="60">
      <c r="A867" s="121" t="s">
        <v>39</v>
      </c>
      <c r="B867" s="26" t="s">
        <v>332</v>
      </c>
      <c r="C867" s="26" t="s">
        <v>222</v>
      </c>
      <c r="D867" s="26" t="s">
        <v>216</v>
      </c>
      <c r="E867" s="26" t="s">
        <v>40</v>
      </c>
      <c r="F867" s="26"/>
      <c r="G867" s="26"/>
      <c r="H867" s="26"/>
      <c r="I867" s="27">
        <f aca="true" t="shared" si="192" ref="I867:I872">I868</f>
        <v>2155</v>
      </c>
      <c r="J867" s="147"/>
      <c r="K867" s="147"/>
      <c r="L867" s="147"/>
      <c r="M867" s="147"/>
      <c r="N867" s="160">
        <f aca="true" t="shared" si="193" ref="N867:O872">N868</f>
        <v>0</v>
      </c>
      <c r="O867" s="160">
        <f t="shared" si="193"/>
        <v>2155</v>
      </c>
    </row>
    <row r="868" spans="1:15" ht="60.75" customHeight="1">
      <c r="A868" s="121" t="s">
        <v>120</v>
      </c>
      <c r="B868" s="26" t="s">
        <v>332</v>
      </c>
      <c r="C868" s="26" t="s">
        <v>222</v>
      </c>
      <c r="D868" s="26" t="s">
        <v>216</v>
      </c>
      <c r="E868" s="26" t="s">
        <v>121</v>
      </c>
      <c r="F868" s="26"/>
      <c r="G868" s="26"/>
      <c r="H868" s="26"/>
      <c r="I868" s="27">
        <f t="shared" si="192"/>
        <v>2155</v>
      </c>
      <c r="J868" s="147"/>
      <c r="K868" s="147"/>
      <c r="L868" s="147"/>
      <c r="M868" s="147"/>
      <c r="N868" s="160">
        <f t="shared" si="193"/>
        <v>0</v>
      </c>
      <c r="O868" s="160">
        <f t="shared" si="193"/>
        <v>2155</v>
      </c>
    </row>
    <row r="869" spans="1:15" ht="62.25" customHeight="1">
      <c r="A869" s="121" t="s">
        <v>442</v>
      </c>
      <c r="B869" s="26" t="s">
        <v>332</v>
      </c>
      <c r="C869" s="26" t="s">
        <v>222</v>
      </c>
      <c r="D869" s="26" t="s">
        <v>216</v>
      </c>
      <c r="E869" s="26" t="s">
        <v>122</v>
      </c>
      <c r="F869" s="26"/>
      <c r="G869" s="26"/>
      <c r="H869" s="26"/>
      <c r="I869" s="27">
        <f t="shared" si="192"/>
        <v>2155</v>
      </c>
      <c r="J869" s="147"/>
      <c r="K869" s="147"/>
      <c r="L869" s="147"/>
      <c r="M869" s="147"/>
      <c r="N869" s="160">
        <f t="shared" si="193"/>
        <v>0</v>
      </c>
      <c r="O869" s="160">
        <f t="shared" si="193"/>
        <v>2155</v>
      </c>
    </row>
    <row r="870" spans="1:15" ht="18">
      <c r="A870" s="127" t="s">
        <v>326</v>
      </c>
      <c r="B870" s="26" t="s">
        <v>332</v>
      </c>
      <c r="C870" s="26" t="s">
        <v>222</v>
      </c>
      <c r="D870" s="26" t="s">
        <v>216</v>
      </c>
      <c r="E870" s="26" t="s">
        <v>122</v>
      </c>
      <c r="F870" s="26"/>
      <c r="G870" s="26"/>
      <c r="H870" s="26"/>
      <c r="I870" s="27">
        <f t="shared" si="192"/>
        <v>2155</v>
      </c>
      <c r="J870" s="147"/>
      <c r="K870" s="147"/>
      <c r="L870" s="147"/>
      <c r="M870" s="147"/>
      <c r="N870" s="160">
        <f t="shared" si="193"/>
        <v>0</v>
      </c>
      <c r="O870" s="160">
        <f t="shared" si="193"/>
        <v>2155</v>
      </c>
    </row>
    <row r="871" spans="1:15" ht="45">
      <c r="A871" s="127" t="s">
        <v>273</v>
      </c>
      <c r="B871" s="26" t="s">
        <v>332</v>
      </c>
      <c r="C871" s="26" t="s">
        <v>222</v>
      </c>
      <c r="D871" s="26" t="s">
        <v>216</v>
      </c>
      <c r="E871" s="26" t="s">
        <v>122</v>
      </c>
      <c r="F871" s="26" t="s">
        <v>272</v>
      </c>
      <c r="G871" s="26"/>
      <c r="H871" s="26"/>
      <c r="I871" s="27">
        <f t="shared" si="192"/>
        <v>2155</v>
      </c>
      <c r="J871" s="147"/>
      <c r="K871" s="147"/>
      <c r="L871" s="147"/>
      <c r="M871" s="147"/>
      <c r="N871" s="160">
        <f t="shared" si="193"/>
        <v>0</v>
      </c>
      <c r="O871" s="160">
        <f t="shared" si="193"/>
        <v>2155</v>
      </c>
    </row>
    <row r="872" spans="1:15" ht="18">
      <c r="A872" s="121" t="s">
        <v>275</v>
      </c>
      <c r="B872" s="26" t="s">
        <v>332</v>
      </c>
      <c r="C872" s="26" t="s">
        <v>222</v>
      </c>
      <c r="D872" s="26" t="s">
        <v>216</v>
      </c>
      <c r="E872" s="26" t="s">
        <v>122</v>
      </c>
      <c r="F872" s="26" t="s">
        <v>274</v>
      </c>
      <c r="G872" s="26"/>
      <c r="H872" s="26"/>
      <c r="I872" s="27">
        <f t="shared" si="192"/>
        <v>2155</v>
      </c>
      <c r="J872" s="147"/>
      <c r="K872" s="147"/>
      <c r="L872" s="147"/>
      <c r="M872" s="147"/>
      <c r="N872" s="160">
        <f t="shared" si="193"/>
        <v>0</v>
      </c>
      <c r="O872" s="160">
        <f t="shared" si="193"/>
        <v>2155</v>
      </c>
    </row>
    <row r="873" spans="1:15" ht="18">
      <c r="A873" s="126" t="s">
        <v>260</v>
      </c>
      <c r="B873" s="26" t="s">
        <v>332</v>
      </c>
      <c r="C873" s="28" t="s">
        <v>222</v>
      </c>
      <c r="D873" s="28" t="s">
        <v>216</v>
      </c>
      <c r="E873" s="28" t="s">
        <v>122</v>
      </c>
      <c r="F873" s="28" t="s">
        <v>274</v>
      </c>
      <c r="G873" s="28" t="s">
        <v>248</v>
      </c>
      <c r="H873" s="28"/>
      <c r="I873" s="29">
        <v>2155</v>
      </c>
      <c r="J873" s="147"/>
      <c r="K873" s="147"/>
      <c r="L873" s="147"/>
      <c r="M873" s="147"/>
      <c r="N873" s="172">
        <v>0</v>
      </c>
      <c r="O873" s="172">
        <f>I873+N873</f>
        <v>2155</v>
      </c>
    </row>
    <row r="874" spans="1:15" ht="45">
      <c r="A874" s="127" t="s">
        <v>338</v>
      </c>
      <c r="B874" s="26" t="s">
        <v>332</v>
      </c>
      <c r="C874" s="26" t="s">
        <v>222</v>
      </c>
      <c r="D874" s="26" t="s">
        <v>216</v>
      </c>
      <c r="E874" s="26" t="s">
        <v>62</v>
      </c>
      <c r="F874" s="26"/>
      <c r="G874" s="26"/>
      <c r="H874" s="26"/>
      <c r="I874" s="27">
        <f aca="true" t="shared" si="194" ref="I874:I879">I875</f>
        <v>8591.2</v>
      </c>
      <c r="J874" s="147"/>
      <c r="K874" s="147"/>
      <c r="L874" s="147"/>
      <c r="M874" s="147"/>
      <c r="N874" s="160">
        <f aca="true" t="shared" si="195" ref="N874:O879">N875</f>
        <v>423</v>
      </c>
      <c r="O874" s="160">
        <f t="shared" si="195"/>
        <v>9014.2</v>
      </c>
    </row>
    <row r="875" spans="1:15" ht="45">
      <c r="A875" s="127" t="s">
        <v>169</v>
      </c>
      <c r="B875" s="26" t="s">
        <v>332</v>
      </c>
      <c r="C875" s="26" t="s">
        <v>222</v>
      </c>
      <c r="D875" s="26" t="s">
        <v>216</v>
      </c>
      <c r="E875" s="26" t="s">
        <v>170</v>
      </c>
      <c r="F875" s="28"/>
      <c r="G875" s="28"/>
      <c r="H875" s="28"/>
      <c r="I875" s="27">
        <f t="shared" si="194"/>
        <v>8591.2</v>
      </c>
      <c r="J875" s="147"/>
      <c r="K875" s="147"/>
      <c r="L875" s="147"/>
      <c r="M875" s="147"/>
      <c r="N875" s="160">
        <f t="shared" si="195"/>
        <v>423</v>
      </c>
      <c r="O875" s="160">
        <f t="shared" si="195"/>
        <v>9014.2</v>
      </c>
    </row>
    <row r="876" spans="1:15" ht="48" customHeight="1">
      <c r="A876" s="127" t="s">
        <v>171</v>
      </c>
      <c r="B876" s="26" t="s">
        <v>332</v>
      </c>
      <c r="C876" s="26" t="s">
        <v>222</v>
      </c>
      <c r="D876" s="26" t="s">
        <v>216</v>
      </c>
      <c r="E876" s="26" t="s">
        <v>172</v>
      </c>
      <c r="F876" s="28"/>
      <c r="G876" s="28"/>
      <c r="H876" s="28"/>
      <c r="I876" s="27">
        <f t="shared" si="194"/>
        <v>8591.2</v>
      </c>
      <c r="J876" s="147"/>
      <c r="K876" s="147"/>
      <c r="L876" s="147"/>
      <c r="M876" s="147"/>
      <c r="N876" s="160">
        <f t="shared" si="195"/>
        <v>423</v>
      </c>
      <c r="O876" s="160">
        <f t="shared" si="195"/>
        <v>9014.2</v>
      </c>
    </row>
    <row r="877" spans="1:15" ht="18">
      <c r="A877" s="127" t="s">
        <v>326</v>
      </c>
      <c r="B877" s="26" t="s">
        <v>332</v>
      </c>
      <c r="C877" s="26" t="s">
        <v>222</v>
      </c>
      <c r="D877" s="26" t="s">
        <v>216</v>
      </c>
      <c r="E877" s="26" t="s">
        <v>173</v>
      </c>
      <c r="F877" s="28"/>
      <c r="G877" s="28"/>
      <c r="H877" s="28"/>
      <c r="I877" s="27">
        <f t="shared" si="194"/>
        <v>8591.2</v>
      </c>
      <c r="J877" s="147"/>
      <c r="K877" s="147"/>
      <c r="L877" s="147"/>
      <c r="M877" s="147"/>
      <c r="N877" s="160">
        <f t="shared" si="195"/>
        <v>423</v>
      </c>
      <c r="O877" s="160">
        <f t="shared" si="195"/>
        <v>9014.2</v>
      </c>
    </row>
    <row r="878" spans="1:15" ht="45">
      <c r="A878" s="127" t="s">
        <v>273</v>
      </c>
      <c r="B878" s="26" t="s">
        <v>332</v>
      </c>
      <c r="C878" s="26" t="s">
        <v>222</v>
      </c>
      <c r="D878" s="26" t="s">
        <v>216</v>
      </c>
      <c r="E878" s="26" t="s">
        <v>173</v>
      </c>
      <c r="F878" s="26" t="s">
        <v>272</v>
      </c>
      <c r="G878" s="26"/>
      <c r="H878" s="26"/>
      <c r="I878" s="27">
        <f t="shared" si="194"/>
        <v>8591.2</v>
      </c>
      <c r="J878" s="147"/>
      <c r="K878" s="147"/>
      <c r="L878" s="147"/>
      <c r="M878" s="147"/>
      <c r="N878" s="160">
        <f t="shared" si="195"/>
        <v>423</v>
      </c>
      <c r="O878" s="160">
        <f t="shared" si="195"/>
        <v>9014.2</v>
      </c>
    </row>
    <row r="879" spans="1:15" ht="18">
      <c r="A879" s="121" t="s">
        <v>275</v>
      </c>
      <c r="B879" s="26" t="s">
        <v>332</v>
      </c>
      <c r="C879" s="26" t="s">
        <v>222</v>
      </c>
      <c r="D879" s="26" t="s">
        <v>216</v>
      </c>
      <c r="E879" s="26" t="s">
        <v>173</v>
      </c>
      <c r="F879" s="26" t="s">
        <v>274</v>
      </c>
      <c r="G879" s="26"/>
      <c r="H879" s="26"/>
      <c r="I879" s="27">
        <f t="shared" si="194"/>
        <v>8591.2</v>
      </c>
      <c r="J879" s="147"/>
      <c r="K879" s="147"/>
      <c r="L879" s="147"/>
      <c r="M879" s="147"/>
      <c r="N879" s="160">
        <f t="shared" si="195"/>
        <v>423</v>
      </c>
      <c r="O879" s="160">
        <f t="shared" si="195"/>
        <v>9014.2</v>
      </c>
    </row>
    <row r="880" spans="1:15" ht="18">
      <c r="A880" s="126" t="s">
        <v>260</v>
      </c>
      <c r="B880" s="28" t="s">
        <v>332</v>
      </c>
      <c r="C880" s="28" t="s">
        <v>222</v>
      </c>
      <c r="D880" s="28" t="s">
        <v>216</v>
      </c>
      <c r="E880" s="28" t="s">
        <v>173</v>
      </c>
      <c r="F880" s="28" t="s">
        <v>274</v>
      </c>
      <c r="G880" s="28" t="s">
        <v>248</v>
      </c>
      <c r="H880" s="28"/>
      <c r="I880" s="29">
        <v>8591.2</v>
      </c>
      <c r="J880" s="147"/>
      <c r="K880" s="147"/>
      <c r="L880" s="147"/>
      <c r="M880" s="147"/>
      <c r="N880" s="172">
        <v>423</v>
      </c>
      <c r="O880" s="172">
        <f>I880+N880</f>
        <v>9014.2</v>
      </c>
    </row>
    <row r="881" spans="1:21" ht="24" customHeight="1">
      <c r="A881" s="121" t="s">
        <v>190</v>
      </c>
      <c r="B881" s="26" t="s">
        <v>332</v>
      </c>
      <c r="C881" s="26" t="s">
        <v>222</v>
      </c>
      <c r="D881" s="26" t="s">
        <v>216</v>
      </c>
      <c r="E881" s="119" t="s">
        <v>400</v>
      </c>
      <c r="F881" s="28"/>
      <c r="G881" s="28"/>
      <c r="H881" s="28"/>
      <c r="I881" s="27">
        <f>I882+I886</f>
        <v>200</v>
      </c>
      <c r="J881" s="27">
        <f aca="true" t="shared" si="196" ref="J881:U881">J882+J886</f>
        <v>0</v>
      </c>
      <c r="K881" s="27">
        <f t="shared" si="196"/>
        <v>0</v>
      </c>
      <c r="L881" s="27">
        <f t="shared" si="196"/>
        <v>0</v>
      </c>
      <c r="M881" s="27">
        <f t="shared" si="196"/>
        <v>0</v>
      </c>
      <c r="N881" s="160">
        <f t="shared" si="196"/>
        <v>0</v>
      </c>
      <c r="O881" s="160">
        <f t="shared" si="196"/>
        <v>200</v>
      </c>
      <c r="P881" s="27">
        <f t="shared" si="196"/>
        <v>0</v>
      </c>
      <c r="Q881" s="27">
        <f t="shared" si="196"/>
        <v>0</v>
      </c>
      <c r="R881" s="27">
        <f t="shared" si="196"/>
        <v>0</v>
      </c>
      <c r="S881" s="27">
        <f t="shared" si="196"/>
        <v>0</v>
      </c>
      <c r="T881" s="27">
        <f t="shared" si="196"/>
        <v>0</v>
      </c>
      <c r="U881" s="27">
        <f t="shared" si="196"/>
        <v>0</v>
      </c>
    </row>
    <row r="882" spans="1:15" ht="80.25" customHeight="1">
      <c r="A882" s="121" t="s">
        <v>452</v>
      </c>
      <c r="B882" s="26" t="s">
        <v>332</v>
      </c>
      <c r="C882" s="26" t="s">
        <v>222</v>
      </c>
      <c r="D882" s="26" t="s">
        <v>216</v>
      </c>
      <c r="E882" s="26" t="s">
        <v>451</v>
      </c>
      <c r="F882" s="26"/>
      <c r="G882" s="28"/>
      <c r="H882" s="28"/>
      <c r="I882" s="27">
        <f>I883</f>
        <v>100</v>
      </c>
      <c r="J882" s="147"/>
      <c r="K882" s="147"/>
      <c r="L882" s="147"/>
      <c r="M882" s="147"/>
      <c r="N882" s="160">
        <f aca="true" t="shared" si="197" ref="N882:O884">N883</f>
        <v>0</v>
      </c>
      <c r="O882" s="160">
        <f t="shared" si="197"/>
        <v>100</v>
      </c>
    </row>
    <row r="883" spans="1:15" ht="45">
      <c r="A883" s="121" t="s">
        <v>273</v>
      </c>
      <c r="B883" s="26" t="s">
        <v>332</v>
      </c>
      <c r="C883" s="26" t="s">
        <v>222</v>
      </c>
      <c r="D883" s="26" t="s">
        <v>216</v>
      </c>
      <c r="E883" s="26" t="s">
        <v>451</v>
      </c>
      <c r="F883" s="26" t="s">
        <v>272</v>
      </c>
      <c r="G883" s="28"/>
      <c r="H883" s="28"/>
      <c r="I883" s="27">
        <f>I884</f>
        <v>100</v>
      </c>
      <c r="J883" s="147"/>
      <c r="K883" s="147"/>
      <c r="L883" s="147"/>
      <c r="M883" s="147"/>
      <c r="N883" s="160">
        <f t="shared" si="197"/>
        <v>0</v>
      </c>
      <c r="O883" s="160">
        <f t="shared" si="197"/>
        <v>100</v>
      </c>
    </row>
    <row r="884" spans="1:15" ht="18">
      <c r="A884" s="121" t="s">
        <v>275</v>
      </c>
      <c r="B884" s="26" t="s">
        <v>332</v>
      </c>
      <c r="C884" s="26" t="s">
        <v>222</v>
      </c>
      <c r="D884" s="26" t="s">
        <v>216</v>
      </c>
      <c r="E884" s="26" t="s">
        <v>451</v>
      </c>
      <c r="F884" s="26" t="s">
        <v>274</v>
      </c>
      <c r="G884" s="28"/>
      <c r="H884" s="28"/>
      <c r="I884" s="27">
        <f>I885</f>
        <v>100</v>
      </c>
      <c r="J884" s="147"/>
      <c r="K884" s="147"/>
      <c r="L884" s="147"/>
      <c r="M884" s="147"/>
      <c r="N884" s="160">
        <f t="shared" si="197"/>
        <v>0</v>
      </c>
      <c r="O884" s="160">
        <f t="shared" si="197"/>
        <v>100</v>
      </c>
    </row>
    <row r="885" spans="1:15" ht="18.75">
      <c r="A885" s="129" t="s">
        <v>261</v>
      </c>
      <c r="B885" s="28" t="s">
        <v>332</v>
      </c>
      <c r="C885" s="28" t="s">
        <v>222</v>
      </c>
      <c r="D885" s="28" t="s">
        <v>216</v>
      </c>
      <c r="E885" s="28" t="s">
        <v>451</v>
      </c>
      <c r="F885" s="28" t="s">
        <v>274</v>
      </c>
      <c r="G885" s="28" t="s">
        <v>249</v>
      </c>
      <c r="H885" s="47"/>
      <c r="I885" s="29">
        <v>100</v>
      </c>
      <c r="J885" s="150"/>
      <c r="K885" s="150"/>
      <c r="L885" s="150"/>
      <c r="M885" s="150"/>
      <c r="N885" s="164">
        <v>0</v>
      </c>
      <c r="O885" s="164">
        <f>I885+N885</f>
        <v>100</v>
      </c>
    </row>
    <row r="886" spans="1:15" ht="60">
      <c r="A886" s="121" t="s">
        <v>322</v>
      </c>
      <c r="B886" s="26" t="s">
        <v>332</v>
      </c>
      <c r="C886" s="26" t="s">
        <v>222</v>
      </c>
      <c r="D886" s="26" t="s">
        <v>216</v>
      </c>
      <c r="E886" s="26" t="s">
        <v>12</v>
      </c>
      <c r="F886" s="28"/>
      <c r="G886" s="28"/>
      <c r="H886" s="47"/>
      <c r="I886" s="27">
        <f>I887</f>
        <v>100</v>
      </c>
      <c r="J886" s="147"/>
      <c r="K886" s="147"/>
      <c r="L886" s="147"/>
      <c r="M886" s="147"/>
      <c r="N886" s="160">
        <f aca="true" t="shared" si="198" ref="N886:O888">N887</f>
        <v>0</v>
      </c>
      <c r="O886" s="160">
        <f t="shared" si="198"/>
        <v>100</v>
      </c>
    </row>
    <row r="887" spans="1:15" ht="45">
      <c r="A887" s="121" t="s">
        <v>273</v>
      </c>
      <c r="B887" s="26" t="s">
        <v>332</v>
      </c>
      <c r="C887" s="26" t="s">
        <v>222</v>
      </c>
      <c r="D887" s="26" t="s">
        <v>216</v>
      </c>
      <c r="E887" s="26" t="s">
        <v>12</v>
      </c>
      <c r="F887" s="26" t="s">
        <v>272</v>
      </c>
      <c r="G887" s="28"/>
      <c r="H887" s="47"/>
      <c r="I887" s="27">
        <f>I888</f>
        <v>100</v>
      </c>
      <c r="J887" s="147"/>
      <c r="K887" s="147"/>
      <c r="L887" s="147"/>
      <c r="M887" s="147"/>
      <c r="N887" s="160">
        <f t="shared" si="198"/>
        <v>0</v>
      </c>
      <c r="O887" s="160">
        <f t="shared" si="198"/>
        <v>100</v>
      </c>
    </row>
    <row r="888" spans="1:15" ht="18">
      <c r="A888" s="121" t="s">
        <v>275</v>
      </c>
      <c r="B888" s="26" t="s">
        <v>332</v>
      </c>
      <c r="C888" s="26" t="s">
        <v>222</v>
      </c>
      <c r="D888" s="26" t="s">
        <v>216</v>
      </c>
      <c r="E888" s="26" t="s">
        <v>12</v>
      </c>
      <c r="F888" s="26" t="s">
        <v>274</v>
      </c>
      <c r="G888" s="28"/>
      <c r="H888" s="47"/>
      <c r="I888" s="27">
        <f>I889</f>
        <v>100</v>
      </c>
      <c r="J888" s="147"/>
      <c r="K888" s="147"/>
      <c r="L888" s="147"/>
      <c r="M888" s="147"/>
      <c r="N888" s="160">
        <f t="shared" si="198"/>
        <v>0</v>
      </c>
      <c r="O888" s="160">
        <f t="shared" si="198"/>
        <v>100</v>
      </c>
    </row>
    <row r="889" spans="1:15" ht="18.75">
      <c r="A889" s="129" t="s">
        <v>260</v>
      </c>
      <c r="B889" s="28" t="s">
        <v>332</v>
      </c>
      <c r="C889" s="28" t="s">
        <v>222</v>
      </c>
      <c r="D889" s="28" t="s">
        <v>216</v>
      </c>
      <c r="E889" s="28" t="s">
        <v>12</v>
      </c>
      <c r="F889" s="28" t="s">
        <v>274</v>
      </c>
      <c r="G889" s="28" t="s">
        <v>248</v>
      </c>
      <c r="H889" s="47"/>
      <c r="I889" s="29">
        <v>100</v>
      </c>
      <c r="J889" s="150"/>
      <c r="K889" s="150"/>
      <c r="L889" s="150"/>
      <c r="M889" s="150"/>
      <c r="N889" s="164">
        <v>0</v>
      </c>
      <c r="O889" s="164">
        <f>I889+N889</f>
        <v>100</v>
      </c>
    </row>
    <row r="890" spans="1:15" ht="18">
      <c r="A890" s="60" t="s">
        <v>342</v>
      </c>
      <c r="B890" s="47" t="s">
        <v>332</v>
      </c>
      <c r="C890" s="47" t="s">
        <v>222</v>
      </c>
      <c r="D890" s="47" t="s">
        <v>222</v>
      </c>
      <c r="E890" s="28"/>
      <c r="F890" s="28"/>
      <c r="G890" s="28"/>
      <c r="H890" s="47"/>
      <c r="I890" s="101">
        <f>I891</f>
        <v>180</v>
      </c>
      <c r="J890" s="147"/>
      <c r="K890" s="147"/>
      <c r="L890" s="147"/>
      <c r="M890" s="147"/>
      <c r="N890" s="171">
        <f>N891</f>
        <v>0</v>
      </c>
      <c r="O890" s="171">
        <f>O891</f>
        <v>180</v>
      </c>
    </row>
    <row r="891" spans="1:15" ht="45">
      <c r="A891" s="127" t="s">
        <v>338</v>
      </c>
      <c r="B891" s="26" t="s">
        <v>332</v>
      </c>
      <c r="C891" s="26" t="s">
        <v>222</v>
      </c>
      <c r="D891" s="26" t="s">
        <v>222</v>
      </c>
      <c r="E891" s="26" t="s">
        <v>62</v>
      </c>
      <c r="F891" s="26"/>
      <c r="G891" s="26"/>
      <c r="H891" s="26"/>
      <c r="I891" s="27">
        <f>I892+I898+I904</f>
        <v>180</v>
      </c>
      <c r="J891" s="147"/>
      <c r="K891" s="147"/>
      <c r="L891" s="147"/>
      <c r="M891" s="147"/>
      <c r="N891" s="160">
        <f>N892+N898+N904</f>
        <v>0</v>
      </c>
      <c r="O891" s="160">
        <f>O892+O898+O904</f>
        <v>180</v>
      </c>
    </row>
    <row r="892" spans="1:15" ht="30">
      <c r="A892" s="127" t="s">
        <v>339</v>
      </c>
      <c r="B892" s="26" t="s">
        <v>332</v>
      </c>
      <c r="C892" s="26" t="s">
        <v>222</v>
      </c>
      <c r="D892" s="26" t="s">
        <v>222</v>
      </c>
      <c r="E892" s="26" t="s">
        <v>124</v>
      </c>
      <c r="F892" s="26"/>
      <c r="G892" s="26"/>
      <c r="H892" s="26"/>
      <c r="I892" s="27">
        <f>I895</f>
        <v>80</v>
      </c>
      <c r="J892" s="147"/>
      <c r="K892" s="147"/>
      <c r="L892" s="147"/>
      <c r="M892" s="147"/>
      <c r="N892" s="160">
        <f>N895</f>
        <v>0</v>
      </c>
      <c r="O892" s="160">
        <f>O895</f>
        <v>80</v>
      </c>
    </row>
    <row r="893" spans="1:15" ht="60">
      <c r="A893" s="127" t="s">
        <v>123</v>
      </c>
      <c r="B893" s="26" t="s">
        <v>332</v>
      </c>
      <c r="C893" s="26" t="s">
        <v>222</v>
      </c>
      <c r="D893" s="26" t="s">
        <v>222</v>
      </c>
      <c r="E893" s="26" t="s">
        <v>126</v>
      </c>
      <c r="F893" s="26"/>
      <c r="G893" s="26"/>
      <c r="H893" s="26"/>
      <c r="I893" s="27">
        <f>I894</f>
        <v>80</v>
      </c>
      <c r="J893" s="147"/>
      <c r="K893" s="147"/>
      <c r="L893" s="147"/>
      <c r="M893" s="147"/>
      <c r="N893" s="160">
        <f aca="true" t="shared" si="199" ref="N893:O896">N894</f>
        <v>0</v>
      </c>
      <c r="O893" s="160">
        <f t="shared" si="199"/>
        <v>80</v>
      </c>
    </row>
    <row r="894" spans="1:15" ht="18">
      <c r="A894" s="127" t="s">
        <v>326</v>
      </c>
      <c r="B894" s="26" t="s">
        <v>332</v>
      </c>
      <c r="C894" s="26" t="s">
        <v>222</v>
      </c>
      <c r="D894" s="26" t="s">
        <v>222</v>
      </c>
      <c r="E894" s="26" t="s">
        <v>125</v>
      </c>
      <c r="F894" s="26"/>
      <c r="G894" s="26"/>
      <c r="H894" s="26"/>
      <c r="I894" s="27">
        <f>I895</f>
        <v>80</v>
      </c>
      <c r="J894" s="147"/>
      <c r="K894" s="147"/>
      <c r="L894" s="147"/>
      <c r="M894" s="147"/>
      <c r="N894" s="160">
        <f t="shared" si="199"/>
        <v>0</v>
      </c>
      <c r="O894" s="160">
        <f t="shared" si="199"/>
        <v>80</v>
      </c>
    </row>
    <row r="895" spans="1:15" ht="45">
      <c r="A895" s="127" t="s">
        <v>359</v>
      </c>
      <c r="B895" s="26" t="s">
        <v>332</v>
      </c>
      <c r="C895" s="26" t="s">
        <v>222</v>
      </c>
      <c r="D895" s="26" t="s">
        <v>222</v>
      </c>
      <c r="E895" s="26" t="s">
        <v>125</v>
      </c>
      <c r="F895" s="26" t="s">
        <v>270</v>
      </c>
      <c r="G895" s="26"/>
      <c r="H895" s="26"/>
      <c r="I895" s="27">
        <f>I896</f>
        <v>80</v>
      </c>
      <c r="J895" s="147"/>
      <c r="K895" s="147"/>
      <c r="L895" s="147"/>
      <c r="M895" s="147"/>
      <c r="N895" s="160">
        <f t="shared" si="199"/>
        <v>0</v>
      </c>
      <c r="O895" s="160">
        <f t="shared" si="199"/>
        <v>80</v>
      </c>
    </row>
    <row r="896" spans="1:15" ht="45">
      <c r="A896" s="127" t="s">
        <v>345</v>
      </c>
      <c r="B896" s="26" t="s">
        <v>332</v>
      </c>
      <c r="C896" s="26" t="s">
        <v>222</v>
      </c>
      <c r="D896" s="26" t="s">
        <v>222</v>
      </c>
      <c r="E896" s="26" t="s">
        <v>125</v>
      </c>
      <c r="F896" s="26" t="s">
        <v>271</v>
      </c>
      <c r="G896" s="26"/>
      <c r="H896" s="26"/>
      <c r="I896" s="27">
        <f>I897</f>
        <v>80</v>
      </c>
      <c r="J896" s="147"/>
      <c r="K896" s="147"/>
      <c r="L896" s="147"/>
      <c r="M896" s="147"/>
      <c r="N896" s="160">
        <f t="shared" si="199"/>
        <v>0</v>
      </c>
      <c r="O896" s="160">
        <f t="shared" si="199"/>
        <v>80</v>
      </c>
    </row>
    <row r="897" spans="1:15" ht="18">
      <c r="A897" s="129" t="s">
        <v>260</v>
      </c>
      <c r="B897" s="28" t="s">
        <v>332</v>
      </c>
      <c r="C897" s="28" t="s">
        <v>222</v>
      </c>
      <c r="D897" s="28" t="s">
        <v>222</v>
      </c>
      <c r="E897" s="28" t="s">
        <v>125</v>
      </c>
      <c r="F897" s="28" t="s">
        <v>271</v>
      </c>
      <c r="G897" s="28" t="s">
        <v>248</v>
      </c>
      <c r="H897" s="28"/>
      <c r="I897" s="29">
        <v>80</v>
      </c>
      <c r="J897" s="147"/>
      <c r="K897" s="147"/>
      <c r="L897" s="147"/>
      <c r="M897" s="147"/>
      <c r="N897" s="172">
        <v>0</v>
      </c>
      <c r="O897" s="172">
        <f>I897+N897</f>
        <v>80</v>
      </c>
    </row>
    <row r="898" spans="1:15" ht="45">
      <c r="A898" s="127" t="s">
        <v>443</v>
      </c>
      <c r="B898" s="26" t="s">
        <v>332</v>
      </c>
      <c r="C898" s="26" t="s">
        <v>222</v>
      </c>
      <c r="D898" s="26" t="s">
        <v>222</v>
      </c>
      <c r="E898" s="26" t="s">
        <v>127</v>
      </c>
      <c r="F898" s="26"/>
      <c r="G898" s="26"/>
      <c r="H898" s="26"/>
      <c r="I898" s="27">
        <f>I901</f>
        <v>80</v>
      </c>
      <c r="J898" s="147"/>
      <c r="K898" s="147"/>
      <c r="L898" s="147"/>
      <c r="M898" s="147"/>
      <c r="N898" s="160">
        <f>N901</f>
        <v>0</v>
      </c>
      <c r="O898" s="160">
        <f>O901</f>
        <v>80</v>
      </c>
    </row>
    <row r="899" spans="1:15" ht="60">
      <c r="A899" s="127" t="s">
        <v>444</v>
      </c>
      <c r="B899" s="26" t="s">
        <v>332</v>
      </c>
      <c r="C899" s="26" t="s">
        <v>222</v>
      </c>
      <c r="D899" s="26" t="s">
        <v>222</v>
      </c>
      <c r="E899" s="26" t="s">
        <v>128</v>
      </c>
      <c r="F899" s="26"/>
      <c r="G899" s="26"/>
      <c r="H899" s="26"/>
      <c r="I899" s="27">
        <f>I900</f>
        <v>80</v>
      </c>
      <c r="J899" s="147"/>
      <c r="K899" s="147"/>
      <c r="L899" s="147"/>
      <c r="M899" s="147"/>
      <c r="N899" s="160">
        <f aca="true" t="shared" si="200" ref="N899:O902">N900</f>
        <v>0</v>
      </c>
      <c r="O899" s="160">
        <f t="shared" si="200"/>
        <v>80</v>
      </c>
    </row>
    <row r="900" spans="1:15" ht="18">
      <c r="A900" s="127" t="s">
        <v>326</v>
      </c>
      <c r="B900" s="26" t="s">
        <v>332</v>
      </c>
      <c r="C900" s="26" t="s">
        <v>222</v>
      </c>
      <c r="D900" s="26" t="s">
        <v>222</v>
      </c>
      <c r="E900" s="26" t="s">
        <v>129</v>
      </c>
      <c r="F900" s="26"/>
      <c r="G900" s="26"/>
      <c r="H900" s="26"/>
      <c r="I900" s="27">
        <f>I901</f>
        <v>80</v>
      </c>
      <c r="J900" s="147"/>
      <c r="K900" s="147"/>
      <c r="L900" s="147"/>
      <c r="M900" s="147"/>
      <c r="N900" s="160">
        <f t="shared" si="200"/>
        <v>0</v>
      </c>
      <c r="O900" s="160">
        <f t="shared" si="200"/>
        <v>80</v>
      </c>
    </row>
    <row r="901" spans="1:15" ht="45">
      <c r="A901" s="127" t="s">
        <v>359</v>
      </c>
      <c r="B901" s="26" t="s">
        <v>332</v>
      </c>
      <c r="C901" s="26" t="s">
        <v>222</v>
      </c>
      <c r="D901" s="26" t="s">
        <v>222</v>
      </c>
      <c r="E901" s="26" t="s">
        <v>129</v>
      </c>
      <c r="F901" s="26" t="s">
        <v>270</v>
      </c>
      <c r="G901" s="26"/>
      <c r="H901" s="26"/>
      <c r="I901" s="27">
        <f>I902</f>
        <v>80</v>
      </c>
      <c r="J901" s="147"/>
      <c r="K901" s="147"/>
      <c r="L901" s="147"/>
      <c r="M901" s="147"/>
      <c r="N901" s="160">
        <f t="shared" si="200"/>
        <v>0</v>
      </c>
      <c r="O901" s="160">
        <f t="shared" si="200"/>
        <v>80</v>
      </c>
    </row>
    <row r="902" spans="1:15" ht="45">
      <c r="A902" s="127" t="s">
        <v>345</v>
      </c>
      <c r="B902" s="26" t="s">
        <v>332</v>
      </c>
      <c r="C902" s="26" t="s">
        <v>222</v>
      </c>
      <c r="D902" s="26" t="s">
        <v>222</v>
      </c>
      <c r="E902" s="26" t="s">
        <v>129</v>
      </c>
      <c r="F902" s="26" t="s">
        <v>271</v>
      </c>
      <c r="G902" s="26"/>
      <c r="H902" s="26"/>
      <c r="I902" s="27">
        <f>I903</f>
        <v>80</v>
      </c>
      <c r="J902" s="147"/>
      <c r="K902" s="147"/>
      <c r="L902" s="147"/>
      <c r="M902" s="147"/>
      <c r="N902" s="160">
        <f t="shared" si="200"/>
        <v>0</v>
      </c>
      <c r="O902" s="160">
        <f t="shared" si="200"/>
        <v>80</v>
      </c>
    </row>
    <row r="903" spans="1:15" ht="18">
      <c r="A903" s="129" t="s">
        <v>260</v>
      </c>
      <c r="B903" s="26" t="s">
        <v>332</v>
      </c>
      <c r="C903" s="28" t="s">
        <v>222</v>
      </c>
      <c r="D903" s="28" t="s">
        <v>222</v>
      </c>
      <c r="E903" s="28" t="s">
        <v>129</v>
      </c>
      <c r="F903" s="28" t="s">
        <v>271</v>
      </c>
      <c r="G903" s="28" t="s">
        <v>248</v>
      </c>
      <c r="H903" s="28"/>
      <c r="I903" s="29">
        <v>80</v>
      </c>
      <c r="J903" s="147"/>
      <c r="K903" s="147"/>
      <c r="L903" s="147"/>
      <c r="M903" s="147"/>
      <c r="N903" s="172">
        <v>0</v>
      </c>
      <c r="O903" s="172">
        <f>I903+N903</f>
        <v>80</v>
      </c>
    </row>
    <row r="904" spans="1:15" ht="45">
      <c r="A904" s="127" t="s">
        <v>340</v>
      </c>
      <c r="B904" s="26" t="s">
        <v>332</v>
      </c>
      <c r="C904" s="26" t="s">
        <v>222</v>
      </c>
      <c r="D904" s="26" t="s">
        <v>222</v>
      </c>
      <c r="E904" s="26" t="s">
        <v>130</v>
      </c>
      <c r="F904" s="26"/>
      <c r="G904" s="26"/>
      <c r="H904" s="26"/>
      <c r="I904" s="27">
        <f>I907</f>
        <v>20</v>
      </c>
      <c r="J904" s="147"/>
      <c r="K904" s="147"/>
      <c r="L904" s="147"/>
      <c r="M904" s="147"/>
      <c r="N904" s="160">
        <f>N907</f>
        <v>0</v>
      </c>
      <c r="O904" s="160">
        <f>O907</f>
        <v>20</v>
      </c>
    </row>
    <row r="905" spans="1:15" ht="90">
      <c r="A905" s="127" t="s">
        <v>445</v>
      </c>
      <c r="B905" s="26" t="s">
        <v>332</v>
      </c>
      <c r="C905" s="26" t="s">
        <v>222</v>
      </c>
      <c r="D905" s="26" t="s">
        <v>222</v>
      </c>
      <c r="E905" s="26" t="s">
        <v>131</v>
      </c>
      <c r="F905" s="26"/>
      <c r="G905" s="26"/>
      <c r="H905" s="26"/>
      <c r="I905" s="27">
        <f>I906</f>
        <v>20</v>
      </c>
      <c r="J905" s="147"/>
      <c r="K905" s="147"/>
      <c r="L905" s="147"/>
      <c r="M905" s="147"/>
      <c r="N905" s="160">
        <f aca="true" t="shared" si="201" ref="N905:O908">N906</f>
        <v>0</v>
      </c>
      <c r="O905" s="160">
        <f t="shared" si="201"/>
        <v>20</v>
      </c>
    </row>
    <row r="906" spans="1:15" ht="18">
      <c r="A906" s="127" t="s">
        <v>326</v>
      </c>
      <c r="B906" s="26" t="s">
        <v>332</v>
      </c>
      <c r="C906" s="26" t="s">
        <v>222</v>
      </c>
      <c r="D906" s="26" t="s">
        <v>222</v>
      </c>
      <c r="E906" s="26" t="s">
        <v>132</v>
      </c>
      <c r="F906" s="26"/>
      <c r="G906" s="26"/>
      <c r="H906" s="26"/>
      <c r="I906" s="27">
        <f>I907</f>
        <v>20</v>
      </c>
      <c r="J906" s="147"/>
      <c r="K906" s="147"/>
      <c r="L906" s="147"/>
      <c r="M906" s="147"/>
      <c r="N906" s="160">
        <f t="shared" si="201"/>
        <v>0</v>
      </c>
      <c r="O906" s="160">
        <f t="shared" si="201"/>
        <v>20</v>
      </c>
    </row>
    <row r="907" spans="1:15" ht="45">
      <c r="A907" s="127" t="s">
        <v>359</v>
      </c>
      <c r="B907" s="26" t="s">
        <v>332</v>
      </c>
      <c r="C907" s="26" t="s">
        <v>222</v>
      </c>
      <c r="D907" s="26" t="s">
        <v>222</v>
      </c>
      <c r="E907" s="26" t="s">
        <v>132</v>
      </c>
      <c r="F907" s="26" t="s">
        <v>270</v>
      </c>
      <c r="G907" s="26"/>
      <c r="H907" s="26"/>
      <c r="I907" s="27">
        <f>I908</f>
        <v>20</v>
      </c>
      <c r="J907" s="147"/>
      <c r="K907" s="147"/>
      <c r="L907" s="147"/>
      <c r="M907" s="147"/>
      <c r="N907" s="160">
        <f t="shared" si="201"/>
        <v>0</v>
      </c>
      <c r="O907" s="160">
        <f t="shared" si="201"/>
        <v>20</v>
      </c>
    </row>
    <row r="908" spans="1:15" ht="45">
      <c r="A908" s="127" t="s">
        <v>345</v>
      </c>
      <c r="B908" s="26" t="s">
        <v>332</v>
      </c>
      <c r="C908" s="26" t="s">
        <v>222</v>
      </c>
      <c r="D908" s="26" t="s">
        <v>222</v>
      </c>
      <c r="E908" s="26" t="s">
        <v>132</v>
      </c>
      <c r="F908" s="26" t="s">
        <v>271</v>
      </c>
      <c r="G908" s="26"/>
      <c r="H908" s="26"/>
      <c r="I908" s="27">
        <f>I909</f>
        <v>20</v>
      </c>
      <c r="J908" s="147"/>
      <c r="K908" s="147"/>
      <c r="L908" s="147"/>
      <c r="M908" s="147"/>
      <c r="N908" s="160">
        <f t="shared" si="201"/>
        <v>0</v>
      </c>
      <c r="O908" s="160">
        <f t="shared" si="201"/>
        <v>20</v>
      </c>
    </row>
    <row r="909" spans="1:15" ht="18">
      <c r="A909" s="129" t="s">
        <v>260</v>
      </c>
      <c r="B909" s="26" t="s">
        <v>332</v>
      </c>
      <c r="C909" s="28" t="s">
        <v>222</v>
      </c>
      <c r="D909" s="28" t="s">
        <v>222</v>
      </c>
      <c r="E909" s="28" t="s">
        <v>132</v>
      </c>
      <c r="F909" s="28" t="s">
        <v>271</v>
      </c>
      <c r="G909" s="28" t="s">
        <v>248</v>
      </c>
      <c r="H909" s="28"/>
      <c r="I909" s="29">
        <v>20</v>
      </c>
      <c r="J909" s="147"/>
      <c r="K909" s="147"/>
      <c r="L909" s="147"/>
      <c r="M909" s="147"/>
      <c r="N909" s="172">
        <v>0</v>
      </c>
      <c r="O909" s="172">
        <f>I909+N909</f>
        <v>20</v>
      </c>
    </row>
    <row r="910" spans="1:15" ht="18">
      <c r="A910" s="60" t="s">
        <v>434</v>
      </c>
      <c r="B910" s="47" t="s">
        <v>332</v>
      </c>
      <c r="C910" s="47" t="s">
        <v>219</v>
      </c>
      <c r="D910" s="26"/>
      <c r="E910" s="26"/>
      <c r="F910" s="26"/>
      <c r="G910" s="26"/>
      <c r="H910" s="28"/>
      <c r="I910" s="101">
        <f>I911+I966</f>
        <v>32369.1</v>
      </c>
      <c r="J910" s="147"/>
      <c r="K910" s="147"/>
      <c r="L910" s="147"/>
      <c r="M910" s="147"/>
      <c r="N910" s="171">
        <f>N911+N966</f>
        <v>2974.4</v>
      </c>
      <c r="O910" s="171">
        <f>O911+O966</f>
        <v>35343.5</v>
      </c>
    </row>
    <row r="911" spans="1:15" ht="18">
      <c r="A911" s="60" t="s">
        <v>211</v>
      </c>
      <c r="B911" s="47" t="s">
        <v>332</v>
      </c>
      <c r="C911" s="47" t="s">
        <v>219</v>
      </c>
      <c r="D911" s="47" t="s">
        <v>215</v>
      </c>
      <c r="E911" s="47"/>
      <c r="F911" s="47"/>
      <c r="G911" s="47"/>
      <c r="H911" s="47"/>
      <c r="I911" s="101">
        <f>I912+I953</f>
        <v>24428.6</v>
      </c>
      <c r="J911" s="101">
        <f aca="true" t="shared" si="202" ref="J911:O911">J912+J953</f>
        <v>0</v>
      </c>
      <c r="K911" s="101">
        <f t="shared" si="202"/>
        <v>0</v>
      </c>
      <c r="L911" s="101">
        <f t="shared" si="202"/>
        <v>0</v>
      </c>
      <c r="M911" s="101">
        <f t="shared" si="202"/>
        <v>0</v>
      </c>
      <c r="N911" s="171">
        <f t="shared" si="202"/>
        <v>2275</v>
      </c>
      <c r="O911" s="171">
        <f t="shared" si="202"/>
        <v>26703.6</v>
      </c>
    </row>
    <row r="912" spans="1:15" ht="45">
      <c r="A912" s="127" t="s">
        <v>15</v>
      </c>
      <c r="B912" s="26" t="s">
        <v>332</v>
      </c>
      <c r="C912" s="26" t="s">
        <v>219</v>
      </c>
      <c r="D912" s="26" t="s">
        <v>215</v>
      </c>
      <c r="E912" s="26" t="s">
        <v>16</v>
      </c>
      <c r="F912" s="26"/>
      <c r="G912" s="26"/>
      <c r="H912" s="26"/>
      <c r="I912" s="27">
        <f>I913+I919+I925+I937+I944</f>
        <v>23920.3</v>
      </c>
      <c r="J912" s="147"/>
      <c r="K912" s="147"/>
      <c r="L912" s="147"/>
      <c r="M912" s="147"/>
      <c r="N912" s="160">
        <f>N913+N919+N925+N937+N944</f>
        <v>2275</v>
      </c>
      <c r="O912" s="160">
        <f>O913+O919+O925+O937+O944</f>
        <v>26195.3</v>
      </c>
    </row>
    <row r="913" spans="1:15" ht="30">
      <c r="A913" s="121" t="s">
        <v>192</v>
      </c>
      <c r="B913" s="26" t="s">
        <v>332</v>
      </c>
      <c r="C913" s="26" t="s">
        <v>219</v>
      </c>
      <c r="D913" s="26" t="s">
        <v>215</v>
      </c>
      <c r="E913" s="26" t="s">
        <v>22</v>
      </c>
      <c r="F913" s="26"/>
      <c r="G913" s="26"/>
      <c r="H913" s="26"/>
      <c r="I913" s="27">
        <f>I914</f>
        <v>16639.7</v>
      </c>
      <c r="J913" s="147"/>
      <c r="K913" s="147"/>
      <c r="L913" s="147"/>
      <c r="M913" s="147"/>
      <c r="N913" s="160">
        <f aca="true" t="shared" si="203" ref="N913:O917">N914</f>
        <v>1733.5</v>
      </c>
      <c r="O913" s="160">
        <f t="shared" si="203"/>
        <v>18373.2</v>
      </c>
    </row>
    <row r="914" spans="1:15" ht="60">
      <c r="A914" s="127" t="s">
        <v>328</v>
      </c>
      <c r="B914" s="26" t="s">
        <v>332</v>
      </c>
      <c r="C914" s="26" t="s">
        <v>219</v>
      </c>
      <c r="D914" s="26" t="s">
        <v>215</v>
      </c>
      <c r="E914" s="26" t="s">
        <v>23</v>
      </c>
      <c r="F914" s="26"/>
      <c r="G914" s="26"/>
      <c r="H914" s="26"/>
      <c r="I914" s="27">
        <f>I915</f>
        <v>16639.7</v>
      </c>
      <c r="J914" s="147"/>
      <c r="K914" s="147"/>
      <c r="L914" s="147"/>
      <c r="M914" s="147"/>
      <c r="N914" s="160">
        <f t="shared" si="203"/>
        <v>1733.5</v>
      </c>
      <c r="O914" s="160">
        <f t="shared" si="203"/>
        <v>18373.2</v>
      </c>
    </row>
    <row r="915" spans="1:15" ht="18">
      <c r="A915" s="127" t="s">
        <v>326</v>
      </c>
      <c r="B915" s="26" t="s">
        <v>332</v>
      </c>
      <c r="C915" s="26" t="s">
        <v>219</v>
      </c>
      <c r="D915" s="26" t="s">
        <v>215</v>
      </c>
      <c r="E915" s="26" t="s">
        <v>24</v>
      </c>
      <c r="F915" s="26"/>
      <c r="G915" s="26"/>
      <c r="H915" s="26"/>
      <c r="I915" s="27">
        <f>I916</f>
        <v>16639.7</v>
      </c>
      <c r="J915" s="147"/>
      <c r="K915" s="147"/>
      <c r="L915" s="147"/>
      <c r="M915" s="147"/>
      <c r="N915" s="160">
        <f t="shared" si="203"/>
        <v>1733.5</v>
      </c>
      <c r="O915" s="160">
        <f t="shared" si="203"/>
        <v>18373.2</v>
      </c>
    </row>
    <row r="916" spans="1:15" ht="45">
      <c r="A916" s="127" t="s">
        <v>273</v>
      </c>
      <c r="B916" s="26" t="s">
        <v>332</v>
      </c>
      <c r="C916" s="26" t="s">
        <v>219</v>
      </c>
      <c r="D916" s="26" t="s">
        <v>215</v>
      </c>
      <c r="E916" s="26" t="s">
        <v>24</v>
      </c>
      <c r="F916" s="26" t="s">
        <v>272</v>
      </c>
      <c r="G916" s="26"/>
      <c r="H916" s="26"/>
      <c r="I916" s="27">
        <f>I917</f>
        <v>16639.7</v>
      </c>
      <c r="J916" s="147"/>
      <c r="K916" s="147"/>
      <c r="L916" s="147"/>
      <c r="M916" s="147"/>
      <c r="N916" s="160">
        <f t="shared" si="203"/>
        <v>1733.5</v>
      </c>
      <c r="O916" s="160">
        <f t="shared" si="203"/>
        <v>18373.2</v>
      </c>
    </row>
    <row r="917" spans="1:15" ht="18">
      <c r="A917" s="121" t="s">
        <v>275</v>
      </c>
      <c r="B917" s="26" t="s">
        <v>332</v>
      </c>
      <c r="C917" s="26" t="s">
        <v>219</v>
      </c>
      <c r="D917" s="26" t="s">
        <v>215</v>
      </c>
      <c r="E917" s="26" t="s">
        <v>24</v>
      </c>
      <c r="F917" s="26" t="s">
        <v>274</v>
      </c>
      <c r="G917" s="26"/>
      <c r="H917" s="26"/>
      <c r="I917" s="27">
        <f>I918</f>
        <v>16639.7</v>
      </c>
      <c r="J917" s="147"/>
      <c r="K917" s="147"/>
      <c r="L917" s="147"/>
      <c r="M917" s="147"/>
      <c r="N917" s="160">
        <f t="shared" si="203"/>
        <v>1733.5</v>
      </c>
      <c r="O917" s="160">
        <f t="shared" si="203"/>
        <v>18373.2</v>
      </c>
    </row>
    <row r="918" spans="1:15" ht="18">
      <c r="A918" s="126" t="s">
        <v>260</v>
      </c>
      <c r="B918" s="26" t="s">
        <v>332</v>
      </c>
      <c r="C918" s="28" t="s">
        <v>219</v>
      </c>
      <c r="D918" s="28" t="s">
        <v>215</v>
      </c>
      <c r="E918" s="28" t="s">
        <v>24</v>
      </c>
      <c r="F918" s="28" t="s">
        <v>274</v>
      </c>
      <c r="G918" s="28" t="s">
        <v>248</v>
      </c>
      <c r="H918" s="28"/>
      <c r="I918" s="29">
        <v>16639.7</v>
      </c>
      <c r="J918" s="147"/>
      <c r="K918" s="147"/>
      <c r="L918" s="147"/>
      <c r="M918" s="147"/>
      <c r="N918" s="172">
        <v>1733.5</v>
      </c>
      <c r="O918" s="172">
        <f>I918+N918</f>
        <v>18373.2</v>
      </c>
    </row>
    <row r="919" spans="1:15" ht="30">
      <c r="A919" s="127" t="s">
        <v>193</v>
      </c>
      <c r="B919" s="26" t="s">
        <v>332</v>
      </c>
      <c r="C919" s="26" t="s">
        <v>219</v>
      </c>
      <c r="D919" s="26" t="s">
        <v>215</v>
      </c>
      <c r="E919" s="26" t="s">
        <v>25</v>
      </c>
      <c r="F919" s="26"/>
      <c r="G919" s="26"/>
      <c r="H919" s="26"/>
      <c r="I919" s="27">
        <f>I920</f>
        <v>2909.4</v>
      </c>
      <c r="J919" s="147"/>
      <c r="K919" s="147"/>
      <c r="L919" s="147"/>
      <c r="M919" s="147"/>
      <c r="N919" s="160">
        <f aca="true" t="shared" si="204" ref="N919:O923">N920</f>
        <v>250</v>
      </c>
      <c r="O919" s="160">
        <f t="shared" si="204"/>
        <v>3159.4</v>
      </c>
    </row>
    <row r="920" spans="1:15" ht="30">
      <c r="A920" s="127" t="s">
        <v>327</v>
      </c>
      <c r="B920" s="26" t="s">
        <v>332</v>
      </c>
      <c r="C920" s="26" t="s">
        <v>219</v>
      </c>
      <c r="D920" s="26" t="s">
        <v>215</v>
      </c>
      <c r="E920" s="26" t="s">
        <v>26</v>
      </c>
      <c r="F920" s="26"/>
      <c r="G920" s="26"/>
      <c r="H920" s="26"/>
      <c r="I920" s="27">
        <f>I921</f>
        <v>2909.4</v>
      </c>
      <c r="J920" s="147"/>
      <c r="K920" s="147"/>
      <c r="L920" s="147"/>
      <c r="M920" s="147"/>
      <c r="N920" s="160">
        <f t="shared" si="204"/>
        <v>250</v>
      </c>
      <c r="O920" s="160">
        <f t="shared" si="204"/>
        <v>3159.4</v>
      </c>
    </row>
    <row r="921" spans="1:15" ht="18">
      <c r="A921" s="127" t="s">
        <v>326</v>
      </c>
      <c r="B921" s="26" t="s">
        <v>332</v>
      </c>
      <c r="C921" s="26" t="s">
        <v>219</v>
      </c>
      <c r="D921" s="26" t="s">
        <v>215</v>
      </c>
      <c r="E921" s="26" t="s">
        <v>27</v>
      </c>
      <c r="F921" s="26"/>
      <c r="G921" s="26"/>
      <c r="H921" s="26"/>
      <c r="I921" s="27">
        <f>I922</f>
        <v>2909.4</v>
      </c>
      <c r="J921" s="147"/>
      <c r="K921" s="147"/>
      <c r="L921" s="147"/>
      <c r="M921" s="147"/>
      <c r="N921" s="160">
        <f t="shared" si="204"/>
        <v>250</v>
      </c>
      <c r="O921" s="160">
        <f t="shared" si="204"/>
        <v>3159.4</v>
      </c>
    </row>
    <row r="922" spans="1:15" ht="45">
      <c r="A922" s="127" t="s">
        <v>273</v>
      </c>
      <c r="B922" s="26" t="s">
        <v>332</v>
      </c>
      <c r="C922" s="26" t="s">
        <v>219</v>
      </c>
      <c r="D922" s="26" t="s">
        <v>215</v>
      </c>
      <c r="E922" s="26" t="s">
        <v>27</v>
      </c>
      <c r="F922" s="26" t="s">
        <v>272</v>
      </c>
      <c r="G922" s="26"/>
      <c r="H922" s="26"/>
      <c r="I922" s="27">
        <f>I923</f>
        <v>2909.4</v>
      </c>
      <c r="J922" s="147"/>
      <c r="K922" s="147"/>
      <c r="L922" s="147"/>
      <c r="M922" s="147"/>
      <c r="N922" s="160">
        <f t="shared" si="204"/>
        <v>250</v>
      </c>
      <c r="O922" s="160">
        <f t="shared" si="204"/>
        <v>3159.4</v>
      </c>
    </row>
    <row r="923" spans="1:15" ht="18">
      <c r="A923" s="121" t="s">
        <v>275</v>
      </c>
      <c r="B923" s="26" t="s">
        <v>332</v>
      </c>
      <c r="C923" s="26" t="s">
        <v>219</v>
      </c>
      <c r="D923" s="26" t="s">
        <v>215</v>
      </c>
      <c r="E923" s="26" t="s">
        <v>27</v>
      </c>
      <c r="F923" s="26" t="s">
        <v>274</v>
      </c>
      <c r="G923" s="26"/>
      <c r="H923" s="26"/>
      <c r="I923" s="27">
        <f>I924</f>
        <v>2909.4</v>
      </c>
      <c r="J923" s="147"/>
      <c r="K923" s="147"/>
      <c r="L923" s="147"/>
      <c r="M923" s="147"/>
      <c r="N923" s="160">
        <f t="shared" si="204"/>
        <v>250</v>
      </c>
      <c r="O923" s="160">
        <f t="shared" si="204"/>
        <v>3159.4</v>
      </c>
    </row>
    <row r="924" spans="1:15" ht="18">
      <c r="A924" s="126" t="s">
        <v>260</v>
      </c>
      <c r="B924" s="26" t="s">
        <v>332</v>
      </c>
      <c r="C924" s="28" t="s">
        <v>219</v>
      </c>
      <c r="D924" s="28" t="s">
        <v>215</v>
      </c>
      <c r="E924" s="28" t="s">
        <v>27</v>
      </c>
      <c r="F924" s="28" t="s">
        <v>274</v>
      </c>
      <c r="G924" s="28" t="s">
        <v>248</v>
      </c>
      <c r="H924" s="28"/>
      <c r="I924" s="29">
        <v>2909.4</v>
      </c>
      <c r="J924" s="147"/>
      <c r="K924" s="147"/>
      <c r="L924" s="147"/>
      <c r="M924" s="147"/>
      <c r="N924" s="172">
        <v>250</v>
      </c>
      <c r="O924" s="172">
        <f>I924+N924</f>
        <v>3159.4</v>
      </c>
    </row>
    <row r="925" spans="1:15" ht="30">
      <c r="A925" s="127" t="s">
        <v>194</v>
      </c>
      <c r="B925" s="26" t="s">
        <v>332</v>
      </c>
      <c r="C925" s="26" t="s">
        <v>219</v>
      </c>
      <c r="D925" s="26" t="s">
        <v>215</v>
      </c>
      <c r="E925" s="26" t="s">
        <v>28</v>
      </c>
      <c r="F925" s="26"/>
      <c r="G925" s="26"/>
      <c r="H925" s="26"/>
      <c r="I925" s="27">
        <f>I926</f>
        <v>3237.0999999999995</v>
      </c>
      <c r="J925" s="147"/>
      <c r="K925" s="147"/>
      <c r="L925" s="147"/>
      <c r="M925" s="147"/>
      <c r="N925" s="160">
        <f>N926</f>
        <v>378.5</v>
      </c>
      <c r="O925" s="160">
        <f>O926</f>
        <v>3615.6</v>
      </c>
    </row>
    <row r="926" spans="1:15" ht="30">
      <c r="A926" s="127" t="s">
        <v>287</v>
      </c>
      <c r="B926" s="26" t="s">
        <v>332</v>
      </c>
      <c r="C926" s="26" t="s">
        <v>219</v>
      </c>
      <c r="D926" s="26" t="s">
        <v>215</v>
      </c>
      <c r="E926" s="26" t="s">
        <v>29</v>
      </c>
      <c r="F926" s="26"/>
      <c r="G926" s="26"/>
      <c r="H926" s="26"/>
      <c r="I926" s="27">
        <f>I927</f>
        <v>3237.0999999999995</v>
      </c>
      <c r="J926" s="147"/>
      <c r="K926" s="147"/>
      <c r="L926" s="147"/>
      <c r="M926" s="147"/>
      <c r="N926" s="160">
        <f>N927</f>
        <v>378.5</v>
      </c>
      <c r="O926" s="160">
        <f>O927</f>
        <v>3615.6</v>
      </c>
    </row>
    <row r="927" spans="1:15" ht="18">
      <c r="A927" s="127" t="s">
        <v>326</v>
      </c>
      <c r="B927" s="26" t="s">
        <v>332</v>
      </c>
      <c r="C927" s="26" t="s">
        <v>219</v>
      </c>
      <c r="D927" s="26" t="s">
        <v>215</v>
      </c>
      <c r="E927" s="26" t="s">
        <v>30</v>
      </c>
      <c r="F927" s="26"/>
      <c r="G927" s="26"/>
      <c r="H927" s="26"/>
      <c r="I927" s="27">
        <f>I928+I931+I936</f>
        <v>3237.0999999999995</v>
      </c>
      <c r="J927" s="147"/>
      <c r="K927" s="147"/>
      <c r="L927" s="147"/>
      <c r="M927" s="147"/>
      <c r="N927" s="160">
        <f>N928+N931+N936</f>
        <v>378.5</v>
      </c>
      <c r="O927" s="160">
        <f>O928+O931+O936</f>
        <v>3615.6</v>
      </c>
    </row>
    <row r="928" spans="1:15" ht="90">
      <c r="A928" s="121" t="s">
        <v>344</v>
      </c>
      <c r="B928" s="26" t="s">
        <v>332</v>
      </c>
      <c r="C928" s="26" t="s">
        <v>219</v>
      </c>
      <c r="D928" s="26" t="s">
        <v>215</v>
      </c>
      <c r="E928" s="26" t="s">
        <v>30</v>
      </c>
      <c r="F928" s="26" t="s">
        <v>268</v>
      </c>
      <c r="G928" s="26"/>
      <c r="H928" s="26"/>
      <c r="I928" s="27">
        <f>I929</f>
        <v>2581.1</v>
      </c>
      <c r="J928" s="147"/>
      <c r="K928" s="147"/>
      <c r="L928" s="147"/>
      <c r="M928" s="147"/>
      <c r="N928" s="160">
        <f>N929</f>
        <v>270.5</v>
      </c>
      <c r="O928" s="160">
        <f>O929</f>
        <v>2851.6</v>
      </c>
    </row>
    <row r="929" spans="1:15" ht="30">
      <c r="A929" s="121" t="s">
        <v>277</v>
      </c>
      <c r="B929" s="26" t="s">
        <v>332</v>
      </c>
      <c r="C929" s="26" t="s">
        <v>219</v>
      </c>
      <c r="D929" s="26" t="s">
        <v>215</v>
      </c>
      <c r="E929" s="26" t="s">
        <v>30</v>
      </c>
      <c r="F929" s="26" t="s">
        <v>276</v>
      </c>
      <c r="G929" s="26"/>
      <c r="H929" s="26"/>
      <c r="I929" s="27">
        <f>I930</f>
        <v>2581.1</v>
      </c>
      <c r="J929" s="147"/>
      <c r="K929" s="147"/>
      <c r="L929" s="147"/>
      <c r="M929" s="147"/>
      <c r="N929" s="160">
        <f>N930</f>
        <v>270.5</v>
      </c>
      <c r="O929" s="160">
        <f>O930</f>
        <v>2851.6</v>
      </c>
    </row>
    <row r="930" spans="1:15" ht="18">
      <c r="A930" s="129" t="s">
        <v>260</v>
      </c>
      <c r="B930" s="28" t="s">
        <v>332</v>
      </c>
      <c r="C930" s="28" t="s">
        <v>219</v>
      </c>
      <c r="D930" s="28" t="s">
        <v>215</v>
      </c>
      <c r="E930" s="28" t="s">
        <v>30</v>
      </c>
      <c r="F930" s="28" t="s">
        <v>276</v>
      </c>
      <c r="G930" s="28" t="s">
        <v>248</v>
      </c>
      <c r="H930" s="28"/>
      <c r="I930" s="29">
        <v>2581.1</v>
      </c>
      <c r="J930" s="147"/>
      <c r="K930" s="147"/>
      <c r="L930" s="147"/>
      <c r="M930" s="147"/>
      <c r="N930" s="172">
        <v>270.5</v>
      </c>
      <c r="O930" s="172">
        <f>I930+N930</f>
        <v>2851.6</v>
      </c>
    </row>
    <row r="931" spans="1:15" ht="45">
      <c r="A931" s="127" t="s">
        <v>359</v>
      </c>
      <c r="B931" s="26" t="s">
        <v>332</v>
      </c>
      <c r="C931" s="26" t="s">
        <v>219</v>
      </c>
      <c r="D931" s="26" t="s">
        <v>215</v>
      </c>
      <c r="E931" s="26" t="s">
        <v>30</v>
      </c>
      <c r="F931" s="26" t="s">
        <v>270</v>
      </c>
      <c r="G931" s="26"/>
      <c r="H931" s="26"/>
      <c r="I931" s="27">
        <f>I932</f>
        <v>588.8</v>
      </c>
      <c r="J931" s="147"/>
      <c r="K931" s="147"/>
      <c r="L931" s="147"/>
      <c r="M931" s="147"/>
      <c r="N931" s="160">
        <f>N932</f>
        <v>104.7</v>
      </c>
      <c r="O931" s="160">
        <f>O932</f>
        <v>693.5</v>
      </c>
    </row>
    <row r="932" spans="1:15" ht="45">
      <c r="A932" s="127" t="s">
        <v>345</v>
      </c>
      <c r="B932" s="26" t="s">
        <v>332</v>
      </c>
      <c r="C932" s="26" t="s">
        <v>219</v>
      </c>
      <c r="D932" s="26" t="s">
        <v>215</v>
      </c>
      <c r="E932" s="26" t="s">
        <v>30</v>
      </c>
      <c r="F932" s="26" t="s">
        <v>271</v>
      </c>
      <c r="G932" s="26"/>
      <c r="H932" s="26"/>
      <c r="I932" s="27">
        <f>I933</f>
        <v>588.8</v>
      </c>
      <c r="J932" s="147"/>
      <c r="K932" s="147"/>
      <c r="L932" s="147"/>
      <c r="M932" s="147"/>
      <c r="N932" s="160">
        <f>N933</f>
        <v>104.7</v>
      </c>
      <c r="O932" s="160">
        <f>O933</f>
        <v>693.5</v>
      </c>
    </row>
    <row r="933" spans="1:15" ht="18">
      <c r="A933" s="126" t="s">
        <v>260</v>
      </c>
      <c r="B933" s="28" t="s">
        <v>332</v>
      </c>
      <c r="C933" s="28" t="s">
        <v>219</v>
      </c>
      <c r="D933" s="28" t="s">
        <v>215</v>
      </c>
      <c r="E933" s="28" t="s">
        <v>30</v>
      </c>
      <c r="F933" s="28" t="s">
        <v>271</v>
      </c>
      <c r="G933" s="28" t="s">
        <v>248</v>
      </c>
      <c r="H933" s="28"/>
      <c r="I933" s="29">
        <v>588.8</v>
      </c>
      <c r="J933" s="147"/>
      <c r="K933" s="147"/>
      <c r="L933" s="147"/>
      <c r="M933" s="147"/>
      <c r="N933" s="172">
        <v>104.7</v>
      </c>
      <c r="O933" s="172">
        <f>I933+N933</f>
        <v>693.5</v>
      </c>
    </row>
    <row r="934" spans="1:15" ht="18">
      <c r="A934" s="127" t="s">
        <v>279</v>
      </c>
      <c r="B934" s="26" t="s">
        <v>332</v>
      </c>
      <c r="C934" s="26" t="s">
        <v>219</v>
      </c>
      <c r="D934" s="26" t="s">
        <v>215</v>
      </c>
      <c r="E934" s="26" t="s">
        <v>30</v>
      </c>
      <c r="F934" s="26" t="s">
        <v>278</v>
      </c>
      <c r="G934" s="26"/>
      <c r="H934" s="26"/>
      <c r="I934" s="27">
        <f>I935</f>
        <v>67.2</v>
      </c>
      <c r="J934" s="147"/>
      <c r="K934" s="147"/>
      <c r="L934" s="147"/>
      <c r="M934" s="147"/>
      <c r="N934" s="160">
        <f>N935</f>
        <v>3.3</v>
      </c>
      <c r="O934" s="160">
        <f>O935</f>
        <v>70.5</v>
      </c>
    </row>
    <row r="935" spans="1:15" ht="18">
      <c r="A935" s="127" t="s">
        <v>281</v>
      </c>
      <c r="B935" s="26" t="s">
        <v>332</v>
      </c>
      <c r="C935" s="26" t="s">
        <v>219</v>
      </c>
      <c r="D935" s="26" t="s">
        <v>215</v>
      </c>
      <c r="E935" s="26" t="s">
        <v>30</v>
      </c>
      <c r="F935" s="26" t="s">
        <v>280</v>
      </c>
      <c r="G935" s="26"/>
      <c r="H935" s="26"/>
      <c r="I935" s="27">
        <f>I936</f>
        <v>67.2</v>
      </c>
      <c r="J935" s="147"/>
      <c r="K935" s="147"/>
      <c r="L935" s="147"/>
      <c r="M935" s="147"/>
      <c r="N935" s="160">
        <f>N936</f>
        <v>3.3</v>
      </c>
      <c r="O935" s="160">
        <f>O936</f>
        <v>70.5</v>
      </c>
    </row>
    <row r="936" spans="1:15" ht="18">
      <c r="A936" s="126" t="s">
        <v>260</v>
      </c>
      <c r="B936" s="28" t="s">
        <v>332</v>
      </c>
      <c r="C936" s="28" t="s">
        <v>219</v>
      </c>
      <c r="D936" s="28" t="s">
        <v>215</v>
      </c>
      <c r="E936" s="28" t="s">
        <v>30</v>
      </c>
      <c r="F936" s="28" t="s">
        <v>280</v>
      </c>
      <c r="G936" s="28" t="s">
        <v>248</v>
      </c>
      <c r="H936" s="28"/>
      <c r="I936" s="29">
        <v>67.2</v>
      </c>
      <c r="J936" s="147"/>
      <c r="K936" s="147"/>
      <c r="L936" s="147"/>
      <c r="M936" s="147"/>
      <c r="N936" s="172">
        <v>3.3</v>
      </c>
      <c r="O936" s="172">
        <f>I936+N936</f>
        <v>70.5</v>
      </c>
    </row>
    <row r="937" spans="1:15" ht="30">
      <c r="A937" s="127" t="s">
        <v>195</v>
      </c>
      <c r="B937" s="26" t="s">
        <v>332</v>
      </c>
      <c r="C937" s="26" t="s">
        <v>219</v>
      </c>
      <c r="D937" s="26" t="s">
        <v>215</v>
      </c>
      <c r="E937" s="26" t="s">
        <v>31</v>
      </c>
      <c r="F937" s="26"/>
      <c r="G937" s="26"/>
      <c r="H937" s="26"/>
      <c r="I937" s="27">
        <f>I938</f>
        <v>722.1</v>
      </c>
      <c r="J937" s="147"/>
      <c r="K937" s="147"/>
      <c r="L937" s="147"/>
      <c r="M937" s="147"/>
      <c r="N937" s="160">
        <f aca="true" t="shared" si="205" ref="N937:O941">N938</f>
        <v>0</v>
      </c>
      <c r="O937" s="160">
        <f t="shared" si="205"/>
        <v>722.1</v>
      </c>
    </row>
    <row r="938" spans="1:15" ht="45">
      <c r="A938" s="127" t="s">
        <v>421</v>
      </c>
      <c r="B938" s="26" t="s">
        <v>332</v>
      </c>
      <c r="C938" s="26" t="s">
        <v>219</v>
      </c>
      <c r="D938" s="26" t="s">
        <v>215</v>
      </c>
      <c r="E938" s="26" t="s">
        <v>32</v>
      </c>
      <c r="F938" s="26"/>
      <c r="G938" s="26"/>
      <c r="H938" s="26"/>
      <c r="I938" s="27">
        <f>I939</f>
        <v>722.1</v>
      </c>
      <c r="J938" s="147"/>
      <c r="K938" s="147"/>
      <c r="L938" s="147"/>
      <c r="M938" s="147"/>
      <c r="N938" s="160">
        <f t="shared" si="205"/>
        <v>0</v>
      </c>
      <c r="O938" s="160">
        <f t="shared" si="205"/>
        <v>722.1</v>
      </c>
    </row>
    <row r="939" spans="1:15" ht="18">
      <c r="A939" s="127" t="s">
        <v>326</v>
      </c>
      <c r="B939" s="26" t="s">
        <v>332</v>
      </c>
      <c r="C939" s="26" t="s">
        <v>219</v>
      </c>
      <c r="D939" s="26" t="s">
        <v>215</v>
      </c>
      <c r="E939" s="26" t="s">
        <v>33</v>
      </c>
      <c r="F939" s="26"/>
      <c r="G939" s="26"/>
      <c r="H939" s="26"/>
      <c r="I939" s="27">
        <f>I940</f>
        <v>722.1</v>
      </c>
      <c r="J939" s="147"/>
      <c r="K939" s="147"/>
      <c r="L939" s="147"/>
      <c r="M939" s="147"/>
      <c r="N939" s="160">
        <f t="shared" si="205"/>
        <v>0</v>
      </c>
      <c r="O939" s="160">
        <f t="shared" si="205"/>
        <v>722.1</v>
      </c>
    </row>
    <row r="940" spans="1:15" ht="45">
      <c r="A940" s="127" t="s">
        <v>359</v>
      </c>
      <c r="B940" s="26" t="s">
        <v>332</v>
      </c>
      <c r="C940" s="26" t="s">
        <v>219</v>
      </c>
      <c r="D940" s="26" t="s">
        <v>215</v>
      </c>
      <c r="E940" s="26" t="s">
        <v>33</v>
      </c>
      <c r="F940" s="26" t="s">
        <v>270</v>
      </c>
      <c r="G940" s="26"/>
      <c r="H940" s="26"/>
      <c r="I940" s="27">
        <f>I941</f>
        <v>722.1</v>
      </c>
      <c r="J940" s="147"/>
      <c r="K940" s="147"/>
      <c r="L940" s="147"/>
      <c r="M940" s="147"/>
      <c r="N940" s="160">
        <f t="shared" si="205"/>
        <v>0</v>
      </c>
      <c r="O940" s="160">
        <f t="shared" si="205"/>
        <v>722.1</v>
      </c>
    </row>
    <row r="941" spans="1:15" ht="45">
      <c r="A941" s="127" t="s">
        <v>345</v>
      </c>
      <c r="B941" s="26" t="s">
        <v>332</v>
      </c>
      <c r="C941" s="26" t="s">
        <v>219</v>
      </c>
      <c r="D941" s="26" t="s">
        <v>215</v>
      </c>
      <c r="E941" s="26" t="s">
        <v>33</v>
      </c>
      <c r="F941" s="26" t="s">
        <v>271</v>
      </c>
      <c r="G941" s="26"/>
      <c r="H941" s="26"/>
      <c r="I941" s="27">
        <f>I942</f>
        <v>722.1</v>
      </c>
      <c r="J941" s="147"/>
      <c r="K941" s="147"/>
      <c r="L941" s="147"/>
      <c r="M941" s="147"/>
      <c r="N941" s="160">
        <f t="shared" si="205"/>
        <v>0</v>
      </c>
      <c r="O941" s="160">
        <f t="shared" si="205"/>
        <v>722.1</v>
      </c>
    </row>
    <row r="942" spans="1:15" ht="18">
      <c r="A942" s="129" t="s">
        <v>260</v>
      </c>
      <c r="B942" s="28" t="s">
        <v>332</v>
      </c>
      <c r="C942" s="28" t="s">
        <v>219</v>
      </c>
      <c r="D942" s="28" t="s">
        <v>215</v>
      </c>
      <c r="E942" s="26" t="s">
        <v>33</v>
      </c>
      <c r="F942" s="28" t="s">
        <v>271</v>
      </c>
      <c r="G942" s="28" t="s">
        <v>248</v>
      </c>
      <c r="H942" s="28"/>
      <c r="I942" s="29">
        <v>722.1</v>
      </c>
      <c r="J942" s="147"/>
      <c r="K942" s="147"/>
      <c r="L942" s="147"/>
      <c r="M942" s="147"/>
      <c r="N942" s="172">
        <v>0</v>
      </c>
      <c r="O942" s="172">
        <f>I942+N942</f>
        <v>722.1</v>
      </c>
    </row>
    <row r="943" spans="1:15" ht="35.25" customHeight="1">
      <c r="A943" s="121" t="s">
        <v>418</v>
      </c>
      <c r="B943" s="26" t="s">
        <v>332</v>
      </c>
      <c r="C943" s="26" t="s">
        <v>219</v>
      </c>
      <c r="D943" s="26" t="s">
        <v>215</v>
      </c>
      <c r="E943" s="26" t="s">
        <v>419</v>
      </c>
      <c r="F943" s="26"/>
      <c r="G943" s="26"/>
      <c r="H943" s="26"/>
      <c r="I943" s="27">
        <f>I944</f>
        <v>412</v>
      </c>
      <c r="J943" s="147"/>
      <c r="K943" s="147"/>
      <c r="L943" s="147"/>
      <c r="M943" s="147"/>
      <c r="N943" s="160">
        <f>N944</f>
        <v>-87</v>
      </c>
      <c r="O943" s="160">
        <f>O944</f>
        <v>325</v>
      </c>
    </row>
    <row r="944" spans="1:15" ht="60">
      <c r="A944" s="127" t="s">
        <v>177</v>
      </c>
      <c r="B944" s="26" t="s">
        <v>332</v>
      </c>
      <c r="C944" s="26" t="s">
        <v>219</v>
      </c>
      <c r="D944" s="26" t="s">
        <v>215</v>
      </c>
      <c r="E944" s="26" t="s">
        <v>453</v>
      </c>
      <c r="F944" s="28"/>
      <c r="G944" s="28"/>
      <c r="H944" s="28"/>
      <c r="I944" s="27">
        <f>I949+I945</f>
        <v>412</v>
      </c>
      <c r="J944" s="147"/>
      <c r="K944" s="147"/>
      <c r="L944" s="147"/>
      <c r="M944" s="147"/>
      <c r="N944" s="160">
        <f>N949+N945</f>
        <v>-87</v>
      </c>
      <c r="O944" s="160">
        <f>O949+O945</f>
        <v>325</v>
      </c>
    </row>
    <row r="945" spans="1:15" ht="18">
      <c r="A945" s="127" t="s">
        <v>326</v>
      </c>
      <c r="B945" s="26" t="s">
        <v>332</v>
      </c>
      <c r="C945" s="26" t="s">
        <v>219</v>
      </c>
      <c r="D945" s="26" t="s">
        <v>215</v>
      </c>
      <c r="E945" s="26" t="s">
        <v>551</v>
      </c>
      <c r="F945" s="26"/>
      <c r="G945" s="26"/>
      <c r="H945" s="28"/>
      <c r="I945" s="27">
        <f>I946</f>
        <v>70</v>
      </c>
      <c r="J945" s="147"/>
      <c r="K945" s="147"/>
      <c r="L945" s="147"/>
      <c r="M945" s="147"/>
      <c r="N945" s="160">
        <f aca="true" t="shared" si="206" ref="N945:O947">N946</f>
        <v>0</v>
      </c>
      <c r="O945" s="160">
        <f t="shared" si="206"/>
        <v>70</v>
      </c>
    </row>
    <row r="946" spans="1:15" ht="45">
      <c r="A946" s="127" t="s">
        <v>359</v>
      </c>
      <c r="B946" s="26" t="s">
        <v>332</v>
      </c>
      <c r="C946" s="26" t="s">
        <v>219</v>
      </c>
      <c r="D946" s="26" t="s">
        <v>215</v>
      </c>
      <c r="E946" s="26" t="s">
        <v>551</v>
      </c>
      <c r="F946" s="26" t="s">
        <v>270</v>
      </c>
      <c r="G946" s="26"/>
      <c r="H946" s="28"/>
      <c r="I946" s="27">
        <f>I947</f>
        <v>70</v>
      </c>
      <c r="J946" s="147"/>
      <c r="K946" s="147"/>
      <c r="L946" s="147"/>
      <c r="M946" s="147"/>
      <c r="N946" s="160">
        <f t="shared" si="206"/>
        <v>0</v>
      </c>
      <c r="O946" s="160">
        <f t="shared" si="206"/>
        <v>70</v>
      </c>
    </row>
    <row r="947" spans="1:15" ht="45">
      <c r="A947" s="127" t="s">
        <v>345</v>
      </c>
      <c r="B947" s="26" t="s">
        <v>332</v>
      </c>
      <c r="C947" s="26" t="s">
        <v>219</v>
      </c>
      <c r="D947" s="26" t="s">
        <v>215</v>
      </c>
      <c r="E947" s="26" t="s">
        <v>551</v>
      </c>
      <c r="F947" s="26" t="s">
        <v>271</v>
      </c>
      <c r="G947" s="26"/>
      <c r="H947" s="28"/>
      <c r="I947" s="27">
        <f>I948</f>
        <v>70</v>
      </c>
      <c r="J947" s="147"/>
      <c r="K947" s="147"/>
      <c r="L947" s="147"/>
      <c r="M947" s="147"/>
      <c r="N947" s="160">
        <f t="shared" si="206"/>
        <v>0</v>
      </c>
      <c r="O947" s="160">
        <f t="shared" si="206"/>
        <v>70</v>
      </c>
    </row>
    <row r="948" spans="1:15" ht="18.75">
      <c r="A948" s="129" t="s">
        <v>261</v>
      </c>
      <c r="B948" s="28" t="s">
        <v>332</v>
      </c>
      <c r="C948" s="28" t="s">
        <v>219</v>
      </c>
      <c r="D948" s="28" t="s">
        <v>215</v>
      </c>
      <c r="E948" s="28" t="s">
        <v>551</v>
      </c>
      <c r="F948" s="28" t="s">
        <v>271</v>
      </c>
      <c r="G948" s="28" t="s">
        <v>249</v>
      </c>
      <c r="H948" s="28"/>
      <c r="I948" s="29">
        <v>70</v>
      </c>
      <c r="J948" s="150"/>
      <c r="K948" s="150"/>
      <c r="L948" s="150"/>
      <c r="M948" s="150"/>
      <c r="N948" s="164">
        <v>0</v>
      </c>
      <c r="O948" s="164">
        <f>I948+N948</f>
        <v>70</v>
      </c>
    </row>
    <row r="949" spans="1:15" ht="18">
      <c r="A949" s="127" t="s">
        <v>326</v>
      </c>
      <c r="B949" s="26" t="s">
        <v>332</v>
      </c>
      <c r="C949" s="26" t="s">
        <v>219</v>
      </c>
      <c r="D949" s="26" t="s">
        <v>215</v>
      </c>
      <c r="E949" s="26" t="s">
        <v>168</v>
      </c>
      <c r="F949" s="26"/>
      <c r="G949" s="26"/>
      <c r="H949" s="26"/>
      <c r="I949" s="27">
        <f>I950</f>
        <v>342</v>
      </c>
      <c r="J949" s="147"/>
      <c r="K949" s="147"/>
      <c r="L949" s="147"/>
      <c r="M949" s="147"/>
      <c r="N949" s="160">
        <f aca="true" t="shared" si="207" ref="N949:O951">N950</f>
        <v>-87</v>
      </c>
      <c r="O949" s="160">
        <f t="shared" si="207"/>
        <v>255</v>
      </c>
    </row>
    <row r="950" spans="1:15" ht="45">
      <c r="A950" s="127" t="s">
        <v>359</v>
      </c>
      <c r="B950" s="26" t="s">
        <v>332</v>
      </c>
      <c r="C950" s="26" t="s">
        <v>219</v>
      </c>
      <c r="D950" s="26" t="s">
        <v>215</v>
      </c>
      <c r="E950" s="26" t="s">
        <v>168</v>
      </c>
      <c r="F950" s="26" t="s">
        <v>270</v>
      </c>
      <c r="G950" s="26"/>
      <c r="H950" s="26"/>
      <c r="I950" s="27">
        <f>I951</f>
        <v>342</v>
      </c>
      <c r="J950" s="147"/>
      <c r="K950" s="147"/>
      <c r="L950" s="147"/>
      <c r="M950" s="147"/>
      <c r="N950" s="160">
        <f t="shared" si="207"/>
        <v>-87</v>
      </c>
      <c r="O950" s="160">
        <f t="shared" si="207"/>
        <v>255</v>
      </c>
    </row>
    <row r="951" spans="1:15" ht="45">
      <c r="A951" s="127" t="s">
        <v>345</v>
      </c>
      <c r="B951" s="26" t="s">
        <v>332</v>
      </c>
      <c r="C951" s="26" t="s">
        <v>219</v>
      </c>
      <c r="D951" s="26" t="s">
        <v>215</v>
      </c>
      <c r="E951" s="26" t="s">
        <v>168</v>
      </c>
      <c r="F951" s="26" t="s">
        <v>271</v>
      </c>
      <c r="G951" s="26"/>
      <c r="H951" s="26"/>
      <c r="I951" s="27">
        <f>I952</f>
        <v>342</v>
      </c>
      <c r="J951" s="147"/>
      <c r="K951" s="147"/>
      <c r="L951" s="147"/>
      <c r="M951" s="147"/>
      <c r="N951" s="160">
        <f t="shared" si="207"/>
        <v>-87</v>
      </c>
      <c r="O951" s="160">
        <f t="shared" si="207"/>
        <v>255</v>
      </c>
    </row>
    <row r="952" spans="1:15" ht="18">
      <c r="A952" s="129" t="s">
        <v>260</v>
      </c>
      <c r="B952" s="28" t="s">
        <v>332</v>
      </c>
      <c r="C952" s="28" t="s">
        <v>219</v>
      </c>
      <c r="D952" s="28" t="s">
        <v>215</v>
      </c>
      <c r="E952" s="28" t="s">
        <v>168</v>
      </c>
      <c r="F952" s="28" t="s">
        <v>271</v>
      </c>
      <c r="G952" s="28" t="s">
        <v>248</v>
      </c>
      <c r="H952" s="28"/>
      <c r="I952" s="29">
        <v>342</v>
      </c>
      <c r="J952" s="147"/>
      <c r="K952" s="147"/>
      <c r="L952" s="147"/>
      <c r="M952" s="147"/>
      <c r="N952" s="172">
        <v>-87</v>
      </c>
      <c r="O952" s="172">
        <f>I952+N952</f>
        <v>255</v>
      </c>
    </row>
    <row r="953" spans="1:15" ht="22.5" customHeight="1">
      <c r="A953" s="121" t="s">
        <v>190</v>
      </c>
      <c r="B953" s="26" t="s">
        <v>332</v>
      </c>
      <c r="C953" s="26" t="s">
        <v>219</v>
      </c>
      <c r="D953" s="26" t="s">
        <v>215</v>
      </c>
      <c r="E953" s="119" t="s">
        <v>400</v>
      </c>
      <c r="F953" s="28"/>
      <c r="G953" s="28"/>
      <c r="H953" s="28"/>
      <c r="I953" s="27">
        <f>I954+I958+I962</f>
        <v>508.3</v>
      </c>
      <c r="J953" s="27">
        <f aca="true" t="shared" si="208" ref="J953:O953">J954+J958+J962</f>
        <v>0</v>
      </c>
      <c r="K953" s="27">
        <f t="shared" si="208"/>
        <v>0</v>
      </c>
      <c r="L953" s="27">
        <f t="shared" si="208"/>
        <v>0</v>
      </c>
      <c r="M953" s="27">
        <f t="shared" si="208"/>
        <v>0</v>
      </c>
      <c r="N953" s="160">
        <f t="shared" si="208"/>
        <v>0</v>
      </c>
      <c r="O953" s="160">
        <f t="shared" si="208"/>
        <v>508.3</v>
      </c>
    </row>
    <row r="954" spans="1:15" ht="80.25" customHeight="1">
      <c r="A954" s="121" t="s">
        <v>452</v>
      </c>
      <c r="B954" s="26" t="s">
        <v>332</v>
      </c>
      <c r="C954" s="26" t="s">
        <v>219</v>
      </c>
      <c r="D954" s="26" t="s">
        <v>215</v>
      </c>
      <c r="E954" s="26" t="s">
        <v>451</v>
      </c>
      <c r="F954" s="26"/>
      <c r="G954" s="28"/>
      <c r="H954" s="28"/>
      <c r="I954" s="27">
        <f>I955</f>
        <v>150</v>
      </c>
      <c r="J954" s="147"/>
      <c r="K954" s="147"/>
      <c r="L954" s="147"/>
      <c r="M954" s="147"/>
      <c r="N954" s="160">
        <f aca="true" t="shared" si="209" ref="N954:O956">N955</f>
        <v>0</v>
      </c>
      <c r="O954" s="160">
        <f t="shared" si="209"/>
        <v>150</v>
      </c>
    </row>
    <row r="955" spans="1:15" ht="45">
      <c r="A955" s="121" t="s">
        <v>273</v>
      </c>
      <c r="B955" s="26" t="s">
        <v>332</v>
      </c>
      <c r="C955" s="26" t="s">
        <v>219</v>
      </c>
      <c r="D955" s="26" t="s">
        <v>215</v>
      </c>
      <c r="E955" s="26" t="s">
        <v>451</v>
      </c>
      <c r="F955" s="26" t="s">
        <v>272</v>
      </c>
      <c r="G955" s="28"/>
      <c r="H955" s="28"/>
      <c r="I955" s="27">
        <f>I956</f>
        <v>150</v>
      </c>
      <c r="J955" s="147"/>
      <c r="K955" s="147"/>
      <c r="L955" s="147"/>
      <c r="M955" s="147"/>
      <c r="N955" s="160">
        <f t="shared" si="209"/>
        <v>0</v>
      </c>
      <c r="O955" s="160">
        <f t="shared" si="209"/>
        <v>150</v>
      </c>
    </row>
    <row r="956" spans="1:15" ht="18">
      <c r="A956" s="121" t="s">
        <v>275</v>
      </c>
      <c r="B956" s="26" t="s">
        <v>332</v>
      </c>
      <c r="C956" s="26" t="s">
        <v>219</v>
      </c>
      <c r="D956" s="26" t="s">
        <v>215</v>
      </c>
      <c r="E956" s="26" t="s">
        <v>451</v>
      </c>
      <c r="F956" s="26" t="s">
        <v>274</v>
      </c>
      <c r="G956" s="28"/>
      <c r="H956" s="28"/>
      <c r="I956" s="27">
        <f>I957</f>
        <v>150</v>
      </c>
      <c r="J956" s="147"/>
      <c r="K956" s="147"/>
      <c r="L956" s="147"/>
      <c r="M956" s="147"/>
      <c r="N956" s="160">
        <f t="shared" si="209"/>
        <v>0</v>
      </c>
      <c r="O956" s="160">
        <f t="shared" si="209"/>
        <v>150</v>
      </c>
    </row>
    <row r="957" spans="1:15" ht="18">
      <c r="A957" s="129" t="s">
        <v>261</v>
      </c>
      <c r="B957" s="28" t="s">
        <v>332</v>
      </c>
      <c r="C957" s="28" t="s">
        <v>219</v>
      </c>
      <c r="D957" s="28" t="s">
        <v>215</v>
      </c>
      <c r="E957" s="28" t="s">
        <v>451</v>
      </c>
      <c r="F957" s="28" t="s">
        <v>274</v>
      </c>
      <c r="G957" s="28" t="s">
        <v>249</v>
      </c>
      <c r="H957" s="28"/>
      <c r="I957" s="29">
        <v>150</v>
      </c>
      <c r="J957" s="147"/>
      <c r="K957" s="147"/>
      <c r="L957" s="147"/>
      <c r="M957" s="147"/>
      <c r="N957" s="172">
        <v>0</v>
      </c>
      <c r="O957" s="172">
        <f>I957+N957</f>
        <v>150</v>
      </c>
    </row>
    <row r="958" spans="1:15" ht="60">
      <c r="A958" s="121" t="s">
        <v>322</v>
      </c>
      <c r="B958" s="26" t="s">
        <v>332</v>
      </c>
      <c r="C958" s="26" t="s">
        <v>219</v>
      </c>
      <c r="D958" s="26" t="s">
        <v>215</v>
      </c>
      <c r="E958" s="26" t="s">
        <v>12</v>
      </c>
      <c r="F958" s="28"/>
      <c r="G958" s="28"/>
      <c r="H958" s="28"/>
      <c r="I958" s="27">
        <f>I959</f>
        <v>300</v>
      </c>
      <c r="J958" s="147"/>
      <c r="K958" s="147"/>
      <c r="L958" s="147"/>
      <c r="M958" s="147"/>
      <c r="N958" s="160">
        <f aca="true" t="shared" si="210" ref="N958:O960">N959</f>
        <v>0</v>
      </c>
      <c r="O958" s="160">
        <f t="shared" si="210"/>
        <v>300</v>
      </c>
    </row>
    <row r="959" spans="1:15" ht="45">
      <c r="A959" s="121" t="s">
        <v>273</v>
      </c>
      <c r="B959" s="26" t="s">
        <v>332</v>
      </c>
      <c r="C959" s="26" t="s">
        <v>219</v>
      </c>
      <c r="D959" s="26" t="s">
        <v>215</v>
      </c>
      <c r="E959" s="26" t="s">
        <v>12</v>
      </c>
      <c r="F959" s="26" t="s">
        <v>272</v>
      </c>
      <c r="G959" s="28"/>
      <c r="H959" s="28"/>
      <c r="I959" s="27">
        <f>I960</f>
        <v>300</v>
      </c>
      <c r="J959" s="147"/>
      <c r="K959" s="147"/>
      <c r="L959" s="147"/>
      <c r="M959" s="147"/>
      <c r="N959" s="160">
        <f t="shared" si="210"/>
        <v>0</v>
      </c>
      <c r="O959" s="160">
        <f t="shared" si="210"/>
        <v>300</v>
      </c>
    </row>
    <row r="960" spans="1:15" ht="18">
      <c r="A960" s="121" t="s">
        <v>275</v>
      </c>
      <c r="B960" s="26" t="s">
        <v>332</v>
      </c>
      <c r="C960" s="26" t="s">
        <v>219</v>
      </c>
      <c r="D960" s="26" t="s">
        <v>215</v>
      </c>
      <c r="E960" s="26" t="s">
        <v>12</v>
      </c>
      <c r="F960" s="26" t="s">
        <v>274</v>
      </c>
      <c r="G960" s="28"/>
      <c r="H960" s="28"/>
      <c r="I960" s="27">
        <f>I961</f>
        <v>300</v>
      </c>
      <c r="J960" s="147"/>
      <c r="K960" s="147"/>
      <c r="L960" s="147"/>
      <c r="M960" s="147"/>
      <c r="N960" s="160">
        <f t="shared" si="210"/>
        <v>0</v>
      </c>
      <c r="O960" s="160">
        <f t="shared" si="210"/>
        <v>300</v>
      </c>
    </row>
    <row r="961" spans="1:15" ht="18">
      <c r="A961" s="129" t="s">
        <v>260</v>
      </c>
      <c r="B961" s="28" t="s">
        <v>332</v>
      </c>
      <c r="C961" s="28" t="s">
        <v>219</v>
      </c>
      <c r="D961" s="28" t="s">
        <v>215</v>
      </c>
      <c r="E961" s="28" t="s">
        <v>12</v>
      </c>
      <c r="F961" s="28" t="s">
        <v>274</v>
      </c>
      <c r="G961" s="28" t="s">
        <v>248</v>
      </c>
      <c r="H961" s="28"/>
      <c r="I961" s="29">
        <v>300</v>
      </c>
      <c r="J961" s="147"/>
      <c r="K961" s="147"/>
      <c r="L961" s="147"/>
      <c r="M961" s="147"/>
      <c r="N961" s="172">
        <v>0</v>
      </c>
      <c r="O961" s="172">
        <f>I961+N961</f>
        <v>300</v>
      </c>
    </row>
    <row r="962" spans="1:15" ht="45">
      <c r="A962" s="127" t="s">
        <v>302</v>
      </c>
      <c r="B962" s="26" t="s">
        <v>332</v>
      </c>
      <c r="C962" s="26" t="s">
        <v>219</v>
      </c>
      <c r="D962" s="26" t="s">
        <v>215</v>
      </c>
      <c r="E962" s="26" t="s">
        <v>13</v>
      </c>
      <c r="F962" s="26"/>
      <c r="G962" s="26"/>
      <c r="H962" s="28"/>
      <c r="I962" s="27">
        <f>I963</f>
        <v>58.3</v>
      </c>
      <c r="J962" s="147"/>
      <c r="K962" s="147"/>
      <c r="L962" s="147"/>
      <c r="M962" s="147"/>
      <c r="N962" s="160">
        <f aca="true" t="shared" si="211" ref="N962:O964">N963</f>
        <v>0</v>
      </c>
      <c r="O962" s="160">
        <f t="shared" si="211"/>
        <v>58.3</v>
      </c>
    </row>
    <row r="963" spans="1:15" ht="45">
      <c r="A963" s="127" t="s">
        <v>359</v>
      </c>
      <c r="B963" s="26" t="s">
        <v>332</v>
      </c>
      <c r="C963" s="26" t="s">
        <v>219</v>
      </c>
      <c r="D963" s="26" t="s">
        <v>215</v>
      </c>
      <c r="E963" s="26" t="s">
        <v>13</v>
      </c>
      <c r="F963" s="26" t="s">
        <v>270</v>
      </c>
      <c r="G963" s="26"/>
      <c r="H963" s="28"/>
      <c r="I963" s="27">
        <f>I964</f>
        <v>58.3</v>
      </c>
      <c r="J963" s="147"/>
      <c r="K963" s="147"/>
      <c r="L963" s="147"/>
      <c r="M963" s="147"/>
      <c r="N963" s="160">
        <f t="shared" si="211"/>
        <v>0</v>
      </c>
      <c r="O963" s="160">
        <f t="shared" si="211"/>
        <v>58.3</v>
      </c>
    </row>
    <row r="964" spans="1:15" ht="45">
      <c r="A964" s="127" t="s">
        <v>345</v>
      </c>
      <c r="B964" s="26" t="s">
        <v>332</v>
      </c>
      <c r="C964" s="26" t="s">
        <v>219</v>
      </c>
      <c r="D964" s="26" t="s">
        <v>215</v>
      </c>
      <c r="E964" s="26" t="s">
        <v>13</v>
      </c>
      <c r="F964" s="26" t="s">
        <v>271</v>
      </c>
      <c r="G964" s="26"/>
      <c r="H964" s="28"/>
      <c r="I964" s="27">
        <f>I965</f>
        <v>58.3</v>
      </c>
      <c r="J964" s="147"/>
      <c r="K964" s="147"/>
      <c r="L964" s="147"/>
      <c r="M964" s="147"/>
      <c r="N964" s="160">
        <f t="shared" si="211"/>
        <v>0</v>
      </c>
      <c r="O964" s="160">
        <f t="shared" si="211"/>
        <v>58.3</v>
      </c>
    </row>
    <row r="965" spans="1:15" ht="18">
      <c r="A965" s="129" t="s">
        <v>260</v>
      </c>
      <c r="B965" s="28" t="s">
        <v>332</v>
      </c>
      <c r="C965" s="28" t="s">
        <v>219</v>
      </c>
      <c r="D965" s="28" t="s">
        <v>215</v>
      </c>
      <c r="E965" s="28" t="s">
        <v>13</v>
      </c>
      <c r="F965" s="28" t="s">
        <v>271</v>
      </c>
      <c r="G965" s="28" t="s">
        <v>248</v>
      </c>
      <c r="H965" s="28"/>
      <c r="I965" s="29">
        <v>58.3</v>
      </c>
      <c r="J965" s="147"/>
      <c r="K965" s="147"/>
      <c r="L965" s="147"/>
      <c r="M965" s="147"/>
      <c r="N965" s="172">
        <v>0</v>
      </c>
      <c r="O965" s="172">
        <f>I965+N965</f>
        <v>58.3</v>
      </c>
    </row>
    <row r="966" spans="1:15" ht="28.5">
      <c r="A966" s="60" t="s">
        <v>355</v>
      </c>
      <c r="B966" s="47" t="s">
        <v>332</v>
      </c>
      <c r="C966" s="47" t="s">
        <v>219</v>
      </c>
      <c r="D966" s="47" t="s">
        <v>218</v>
      </c>
      <c r="E966" s="47"/>
      <c r="F966" s="47"/>
      <c r="G966" s="47"/>
      <c r="H966" s="47"/>
      <c r="I966" s="101">
        <f>I967</f>
        <v>7940.5</v>
      </c>
      <c r="J966" s="147"/>
      <c r="K966" s="147"/>
      <c r="L966" s="147"/>
      <c r="M966" s="147"/>
      <c r="N966" s="171">
        <f>N967</f>
        <v>699.4</v>
      </c>
      <c r="O966" s="171">
        <f>O967</f>
        <v>8639.9</v>
      </c>
    </row>
    <row r="967" spans="1:15" ht="24" customHeight="1">
      <c r="A967" s="121" t="s">
        <v>190</v>
      </c>
      <c r="B967" s="26" t="s">
        <v>332</v>
      </c>
      <c r="C967" s="26" t="s">
        <v>219</v>
      </c>
      <c r="D967" s="26" t="s">
        <v>218</v>
      </c>
      <c r="E967" s="26" t="s">
        <v>400</v>
      </c>
      <c r="F967" s="26"/>
      <c r="G967" s="26"/>
      <c r="H967" s="26"/>
      <c r="I967" s="27">
        <f>I972+I979+I968</f>
        <v>7940.5</v>
      </c>
      <c r="J967" s="27">
        <f aca="true" t="shared" si="212" ref="J967:O967">J972+J979+J968</f>
        <v>0</v>
      </c>
      <c r="K967" s="27">
        <f t="shared" si="212"/>
        <v>0</v>
      </c>
      <c r="L967" s="27">
        <f t="shared" si="212"/>
        <v>0</v>
      </c>
      <c r="M967" s="27">
        <f t="shared" si="212"/>
        <v>0</v>
      </c>
      <c r="N967" s="160">
        <f t="shared" si="212"/>
        <v>699.4</v>
      </c>
      <c r="O967" s="160">
        <f t="shared" si="212"/>
        <v>8639.9</v>
      </c>
    </row>
    <row r="968" spans="1:15" ht="136.5" customHeight="1">
      <c r="A968" s="131" t="s">
        <v>575</v>
      </c>
      <c r="B968" s="26" t="s">
        <v>332</v>
      </c>
      <c r="C968" s="26" t="s">
        <v>219</v>
      </c>
      <c r="D968" s="26" t="s">
        <v>218</v>
      </c>
      <c r="E968" s="168" t="s">
        <v>576</v>
      </c>
      <c r="F968" s="26"/>
      <c r="G968" s="26"/>
      <c r="H968" s="26"/>
      <c r="I968" s="27">
        <f>I969</f>
        <v>0</v>
      </c>
      <c r="J968" s="147"/>
      <c r="K968" s="147"/>
      <c r="L968" s="147"/>
      <c r="M968" s="147"/>
      <c r="N968" s="160">
        <f aca="true" t="shared" si="213" ref="N968:O970">N969</f>
        <v>67.9</v>
      </c>
      <c r="O968" s="160">
        <f t="shared" si="213"/>
        <v>67.9</v>
      </c>
    </row>
    <row r="969" spans="1:15" ht="98.25" customHeight="1">
      <c r="A969" s="121" t="s">
        <v>344</v>
      </c>
      <c r="B969" s="26" t="s">
        <v>332</v>
      </c>
      <c r="C969" s="26" t="s">
        <v>219</v>
      </c>
      <c r="D969" s="26" t="s">
        <v>218</v>
      </c>
      <c r="E969" s="168" t="s">
        <v>576</v>
      </c>
      <c r="F969" s="26" t="s">
        <v>268</v>
      </c>
      <c r="G969" s="26"/>
      <c r="H969" s="26"/>
      <c r="I969" s="27">
        <f>I970</f>
        <v>0</v>
      </c>
      <c r="J969" s="147"/>
      <c r="K969" s="147"/>
      <c r="L969" s="147"/>
      <c r="M969" s="147"/>
      <c r="N969" s="160">
        <f t="shared" si="213"/>
        <v>67.9</v>
      </c>
      <c r="O969" s="160">
        <f t="shared" si="213"/>
        <v>67.9</v>
      </c>
    </row>
    <row r="970" spans="1:15" ht="38.25" customHeight="1">
      <c r="A970" s="121" t="s">
        <v>343</v>
      </c>
      <c r="B970" s="26" t="s">
        <v>332</v>
      </c>
      <c r="C970" s="26" t="s">
        <v>219</v>
      </c>
      <c r="D970" s="26" t="s">
        <v>218</v>
      </c>
      <c r="E970" s="168" t="s">
        <v>576</v>
      </c>
      <c r="F970" s="26" t="s">
        <v>269</v>
      </c>
      <c r="G970" s="26"/>
      <c r="H970" s="26"/>
      <c r="I970" s="27">
        <f>I971</f>
        <v>0</v>
      </c>
      <c r="J970" s="147"/>
      <c r="K970" s="147"/>
      <c r="L970" s="147"/>
      <c r="M970" s="147"/>
      <c r="N970" s="160">
        <f t="shared" si="213"/>
        <v>67.9</v>
      </c>
      <c r="O970" s="160">
        <f t="shared" si="213"/>
        <v>67.9</v>
      </c>
    </row>
    <row r="971" spans="1:15" ht="24" customHeight="1">
      <c r="A971" s="126" t="s">
        <v>261</v>
      </c>
      <c r="B971" s="28" t="s">
        <v>332</v>
      </c>
      <c r="C971" s="28" t="s">
        <v>219</v>
      </c>
      <c r="D971" s="28" t="s">
        <v>218</v>
      </c>
      <c r="E971" s="56" t="s">
        <v>576</v>
      </c>
      <c r="F971" s="28" t="s">
        <v>269</v>
      </c>
      <c r="G971" s="28" t="s">
        <v>249</v>
      </c>
      <c r="H971" s="26"/>
      <c r="I971" s="29">
        <v>0</v>
      </c>
      <c r="J971" s="150"/>
      <c r="K971" s="150"/>
      <c r="L971" s="150"/>
      <c r="M971" s="150"/>
      <c r="N971" s="164">
        <v>67.9</v>
      </c>
      <c r="O971" s="164">
        <f>I971+N971</f>
        <v>67.9</v>
      </c>
    </row>
    <row r="972" spans="1:15" ht="36" customHeight="1">
      <c r="A972" s="128" t="s">
        <v>267</v>
      </c>
      <c r="B972" s="26" t="s">
        <v>332</v>
      </c>
      <c r="C972" s="26" t="s">
        <v>219</v>
      </c>
      <c r="D972" s="26" t="s">
        <v>218</v>
      </c>
      <c r="E972" s="26" t="s">
        <v>399</v>
      </c>
      <c r="F972" s="26"/>
      <c r="G972" s="26"/>
      <c r="H972" s="26"/>
      <c r="I972" s="27">
        <f>I973+I976</f>
        <v>3677.9</v>
      </c>
      <c r="J972" s="147"/>
      <c r="K972" s="147"/>
      <c r="L972" s="147"/>
      <c r="M972" s="147"/>
      <c r="N972" s="160">
        <f>N973+N976</f>
        <v>391.5</v>
      </c>
      <c r="O972" s="160">
        <f>O973+O976</f>
        <v>4069.4</v>
      </c>
    </row>
    <row r="973" spans="1:15" ht="90">
      <c r="A973" s="121" t="s">
        <v>344</v>
      </c>
      <c r="B973" s="26" t="s">
        <v>332</v>
      </c>
      <c r="C973" s="26" t="s">
        <v>219</v>
      </c>
      <c r="D973" s="26" t="s">
        <v>218</v>
      </c>
      <c r="E973" s="26" t="s">
        <v>399</v>
      </c>
      <c r="F973" s="26" t="s">
        <v>268</v>
      </c>
      <c r="G973" s="26"/>
      <c r="H973" s="26"/>
      <c r="I973" s="27">
        <f>I974</f>
        <v>3577.8</v>
      </c>
      <c r="J973" s="147"/>
      <c r="K973" s="147"/>
      <c r="L973" s="147"/>
      <c r="M973" s="147"/>
      <c r="N973" s="160">
        <f>N974</f>
        <v>391.5</v>
      </c>
      <c r="O973" s="160">
        <f>O974</f>
        <v>3969.3</v>
      </c>
    </row>
    <row r="974" spans="1:15" ht="33.75" customHeight="1">
      <c r="A974" s="121" t="s">
        <v>343</v>
      </c>
      <c r="B974" s="26" t="s">
        <v>332</v>
      </c>
      <c r="C974" s="26" t="s">
        <v>219</v>
      </c>
      <c r="D974" s="26" t="s">
        <v>218</v>
      </c>
      <c r="E974" s="26" t="s">
        <v>399</v>
      </c>
      <c r="F974" s="26" t="s">
        <v>269</v>
      </c>
      <c r="G974" s="26"/>
      <c r="H974" s="26"/>
      <c r="I974" s="27">
        <f>I975</f>
        <v>3577.8</v>
      </c>
      <c r="J974" s="147"/>
      <c r="K974" s="147"/>
      <c r="L974" s="147"/>
      <c r="M974" s="147"/>
      <c r="N974" s="160">
        <f>N975</f>
        <v>391.5</v>
      </c>
      <c r="O974" s="160">
        <f>O975</f>
        <v>3969.3</v>
      </c>
    </row>
    <row r="975" spans="1:15" ht="18">
      <c r="A975" s="126" t="s">
        <v>260</v>
      </c>
      <c r="B975" s="28" t="s">
        <v>332</v>
      </c>
      <c r="C975" s="28" t="s">
        <v>219</v>
      </c>
      <c r="D975" s="28" t="s">
        <v>218</v>
      </c>
      <c r="E975" s="28" t="s">
        <v>399</v>
      </c>
      <c r="F975" s="28" t="s">
        <v>269</v>
      </c>
      <c r="G975" s="28" t="s">
        <v>248</v>
      </c>
      <c r="H975" s="28"/>
      <c r="I975" s="29">
        <v>3577.8</v>
      </c>
      <c r="J975" s="147"/>
      <c r="K975" s="147"/>
      <c r="L975" s="147"/>
      <c r="M975" s="147"/>
      <c r="N975" s="172">
        <v>391.5</v>
      </c>
      <c r="O975" s="172">
        <f>I975+N975</f>
        <v>3969.3</v>
      </c>
    </row>
    <row r="976" spans="1:15" ht="45">
      <c r="A976" s="127" t="s">
        <v>359</v>
      </c>
      <c r="B976" s="26" t="s">
        <v>332</v>
      </c>
      <c r="C976" s="26" t="s">
        <v>219</v>
      </c>
      <c r="D976" s="26" t="s">
        <v>218</v>
      </c>
      <c r="E976" s="26" t="s">
        <v>399</v>
      </c>
      <c r="F976" s="26" t="s">
        <v>270</v>
      </c>
      <c r="G976" s="26"/>
      <c r="H976" s="26"/>
      <c r="I976" s="27">
        <f>I977</f>
        <v>100.1</v>
      </c>
      <c r="J976" s="147"/>
      <c r="K976" s="147"/>
      <c r="L976" s="147"/>
      <c r="M976" s="147"/>
      <c r="N976" s="160">
        <f>N977</f>
        <v>0</v>
      </c>
      <c r="O976" s="160">
        <f>O977</f>
        <v>100.1</v>
      </c>
    </row>
    <row r="977" spans="1:15" ht="45">
      <c r="A977" s="127" t="s">
        <v>345</v>
      </c>
      <c r="B977" s="26" t="s">
        <v>332</v>
      </c>
      <c r="C977" s="26" t="s">
        <v>219</v>
      </c>
      <c r="D977" s="26" t="s">
        <v>218</v>
      </c>
      <c r="E977" s="26" t="s">
        <v>399</v>
      </c>
      <c r="F977" s="26" t="s">
        <v>271</v>
      </c>
      <c r="G977" s="26"/>
      <c r="H977" s="26"/>
      <c r="I977" s="27">
        <f>I978</f>
        <v>100.1</v>
      </c>
      <c r="J977" s="147"/>
      <c r="K977" s="147"/>
      <c r="L977" s="147"/>
      <c r="M977" s="147"/>
      <c r="N977" s="160">
        <f>N978</f>
        <v>0</v>
      </c>
      <c r="O977" s="160">
        <f>O978</f>
        <v>100.1</v>
      </c>
    </row>
    <row r="978" spans="1:15" ht="18">
      <c r="A978" s="126" t="s">
        <v>260</v>
      </c>
      <c r="B978" s="28" t="s">
        <v>332</v>
      </c>
      <c r="C978" s="28" t="s">
        <v>219</v>
      </c>
      <c r="D978" s="28" t="s">
        <v>218</v>
      </c>
      <c r="E978" s="28" t="s">
        <v>399</v>
      </c>
      <c r="F978" s="28" t="s">
        <v>271</v>
      </c>
      <c r="G978" s="28" t="s">
        <v>248</v>
      </c>
      <c r="H978" s="28"/>
      <c r="I978" s="29">
        <v>100.1</v>
      </c>
      <c r="J978" s="147"/>
      <c r="K978" s="147"/>
      <c r="L978" s="147"/>
      <c r="M978" s="147"/>
      <c r="N978" s="172">
        <v>0</v>
      </c>
      <c r="O978" s="172">
        <f>I978+N978</f>
        <v>100.1</v>
      </c>
    </row>
    <row r="979" spans="1:15" ht="36" customHeight="1">
      <c r="A979" s="121" t="s">
        <v>293</v>
      </c>
      <c r="B979" s="26" t="s">
        <v>332</v>
      </c>
      <c r="C979" s="26" t="s">
        <v>219</v>
      </c>
      <c r="D979" s="26" t="s">
        <v>218</v>
      </c>
      <c r="E979" s="26" t="s">
        <v>34</v>
      </c>
      <c r="F979" s="26"/>
      <c r="G979" s="26"/>
      <c r="H979" s="26"/>
      <c r="I979" s="27">
        <f>I980+I983</f>
        <v>4262.6</v>
      </c>
      <c r="J979" s="147"/>
      <c r="K979" s="147"/>
      <c r="L979" s="147"/>
      <c r="M979" s="147"/>
      <c r="N979" s="160">
        <f>N980+N983</f>
        <v>240</v>
      </c>
      <c r="O979" s="160">
        <f>O980+O983</f>
        <v>4502.6</v>
      </c>
    </row>
    <row r="980" spans="1:15" ht="90">
      <c r="A980" s="121" t="s">
        <v>344</v>
      </c>
      <c r="B980" s="26" t="s">
        <v>332</v>
      </c>
      <c r="C980" s="26" t="s">
        <v>219</v>
      </c>
      <c r="D980" s="26" t="s">
        <v>218</v>
      </c>
      <c r="E980" s="26" t="s">
        <v>34</v>
      </c>
      <c r="F980" s="26" t="s">
        <v>268</v>
      </c>
      <c r="G980" s="26"/>
      <c r="H980" s="26"/>
      <c r="I980" s="27">
        <f>I981</f>
        <v>3987</v>
      </c>
      <c r="J980" s="147"/>
      <c r="K980" s="147"/>
      <c r="L980" s="147"/>
      <c r="M980" s="147"/>
      <c r="N980" s="160">
        <f>N981</f>
        <v>123.6</v>
      </c>
      <c r="O980" s="160">
        <f>O981</f>
        <v>4110.6</v>
      </c>
    </row>
    <row r="981" spans="1:15" ht="30">
      <c r="A981" s="121" t="s">
        <v>277</v>
      </c>
      <c r="B981" s="26" t="s">
        <v>332</v>
      </c>
      <c r="C981" s="26" t="s">
        <v>219</v>
      </c>
      <c r="D981" s="26" t="s">
        <v>218</v>
      </c>
      <c r="E981" s="26" t="s">
        <v>34</v>
      </c>
      <c r="F981" s="26" t="s">
        <v>276</v>
      </c>
      <c r="G981" s="26"/>
      <c r="H981" s="26"/>
      <c r="I981" s="27">
        <f>I982</f>
        <v>3987</v>
      </c>
      <c r="J981" s="147"/>
      <c r="K981" s="147"/>
      <c r="L981" s="147"/>
      <c r="M981" s="147"/>
      <c r="N981" s="160">
        <f>N982</f>
        <v>123.6</v>
      </c>
      <c r="O981" s="160">
        <f>O982</f>
        <v>4110.6</v>
      </c>
    </row>
    <row r="982" spans="1:15" ht="18">
      <c r="A982" s="129" t="s">
        <v>260</v>
      </c>
      <c r="B982" s="28" t="s">
        <v>332</v>
      </c>
      <c r="C982" s="28" t="s">
        <v>219</v>
      </c>
      <c r="D982" s="28" t="s">
        <v>218</v>
      </c>
      <c r="E982" s="28" t="s">
        <v>34</v>
      </c>
      <c r="F982" s="28" t="s">
        <v>276</v>
      </c>
      <c r="G982" s="28" t="s">
        <v>248</v>
      </c>
      <c r="H982" s="28"/>
      <c r="I982" s="29">
        <v>3987</v>
      </c>
      <c r="J982" s="147"/>
      <c r="K982" s="147"/>
      <c r="L982" s="147"/>
      <c r="M982" s="147"/>
      <c r="N982" s="172">
        <v>123.6</v>
      </c>
      <c r="O982" s="172">
        <f>I982+N982</f>
        <v>4110.6</v>
      </c>
    </row>
    <row r="983" spans="1:15" ht="45">
      <c r="A983" s="127" t="s">
        <v>359</v>
      </c>
      <c r="B983" s="26" t="s">
        <v>332</v>
      </c>
      <c r="C983" s="26" t="s">
        <v>219</v>
      </c>
      <c r="D983" s="26" t="s">
        <v>218</v>
      </c>
      <c r="E983" s="26" t="s">
        <v>34</v>
      </c>
      <c r="F983" s="26" t="s">
        <v>270</v>
      </c>
      <c r="G983" s="26"/>
      <c r="H983" s="26"/>
      <c r="I983" s="27">
        <f>I984</f>
        <v>275.6</v>
      </c>
      <c r="J983" s="147"/>
      <c r="K983" s="147"/>
      <c r="L983" s="147"/>
      <c r="M983" s="147"/>
      <c r="N983" s="160">
        <f>N984</f>
        <v>116.4</v>
      </c>
      <c r="O983" s="160">
        <f>O984</f>
        <v>392</v>
      </c>
    </row>
    <row r="984" spans="1:15" ht="45">
      <c r="A984" s="127" t="s">
        <v>345</v>
      </c>
      <c r="B984" s="26" t="s">
        <v>332</v>
      </c>
      <c r="C984" s="26" t="s">
        <v>219</v>
      </c>
      <c r="D984" s="26" t="s">
        <v>218</v>
      </c>
      <c r="E984" s="26" t="s">
        <v>34</v>
      </c>
      <c r="F984" s="26" t="s">
        <v>271</v>
      </c>
      <c r="G984" s="26"/>
      <c r="H984" s="26"/>
      <c r="I984" s="27">
        <f>I985</f>
        <v>275.6</v>
      </c>
      <c r="J984" s="147"/>
      <c r="K984" s="147"/>
      <c r="L984" s="147"/>
      <c r="M984" s="147"/>
      <c r="N984" s="160">
        <f>N985</f>
        <v>116.4</v>
      </c>
      <c r="O984" s="160">
        <f>O985</f>
        <v>392</v>
      </c>
    </row>
    <row r="985" spans="1:15" ht="18">
      <c r="A985" s="126" t="s">
        <v>260</v>
      </c>
      <c r="B985" s="28" t="s">
        <v>332</v>
      </c>
      <c r="C985" s="28" t="s">
        <v>219</v>
      </c>
      <c r="D985" s="28" t="s">
        <v>218</v>
      </c>
      <c r="E985" s="28" t="s">
        <v>34</v>
      </c>
      <c r="F985" s="28" t="s">
        <v>271</v>
      </c>
      <c r="G985" s="28" t="s">
        <v>248</v>
      </c>
      <c r="H985" s="28"/>
      <c r="I985" s="29">
        <v>275.6</v>
      </c>
      <c r="J985" s="147"/>
      <c r="K985" s="147"/>
      <c r="L985" s="147"/>
      <c r="M985" s="147"/>
      <c r="N985" s="172">
        <v>116.4</v>
      </c>
      <c r="O985" s="172">
        <f>I985+N985</f>
        <v>392</v>
      </c>
    </row>
    <row r="986" spans="1:15" ht="18">
      <c r="A986" s="60" t="s">
        <v>212</v>
      </c>
      <c r="B986" s="47" t="s">
        <v>332</v>
      </c>
      <c r="C986" s="47" t="s">
        <v>229</v>
      </c>
      <c r="D986" s="47"/>
      <c r="E986" s="28"/>
      <c r="F986" s="28"/>
      <c r="G986" s="28"/>
      <c r="H986" s="28"/>
      <c r="I986" s="101">
        <f aca="true" t="shared" si="214" ref="I986:I993">I987</f>
        <v>2483.5</v>
      </c>
      <c r="J986" s="147"/>
      <c r="K986" s="147"/>
      <c r="L986" s="147"/>
      <c r="M986" s="147"/>
      <c r="N986" s="171">
        <f>N987</f>
        <v>-201.3</v>
      </c>
      <c r="O986" s="171">
        <f>O987</f>
        <v>2282.2</v>
      </c>
    </row>
    <row r="987" spans="1:15" ht="18">
      <c r="A987" s="60" t="s">
        <v>264</v>
      </c>
      <c r="B987" s="47" t="s">
        <v>332</v>
      </c>
      <c r="C987" s="47" t="s">
        <v>229</v>
      </c>
      <c r="D987" s="47" t="s">
        <v>218</v>
      </c>
      <c r="E987" s="28"/>
      <c r="F987" s="28"/>
      <c r="G987" s="28"/>
      <c r="H987" s="28"/>
      <c r="I987" s="101">
        <f t="shared" si="214"/>
        <v>2483.5</v>
      </c>
      <c r="J987" s="147"/>
      <c r="K987" s="147"/>
      <c r="L987" s="147"/>
      <c r="M987" s="147"/>
      <c r="N987" s="171">
        <f aca="true" t="shared" si="215" ref="N987:O993">N988</f>
        <v>-201.3</v>
      </c>
      <c r="O987" s="171">
        <f t="shared" si="215"/>
        <v>2282.2</v>
      </c>
    </row>
    <row r="988" spans="1:15" ht="45">
      <c r="A988" s="127" t="s">
        <v>338</v>
      </c>
      <c r="B988" s="26" t="s">
        <v>332</v>
      </c>
      <c r="C988" s="26" t="s">
        <v>229</v>
      </c>
      <c r="D988" s="26" t="s">
        <v>218</v>
      </c>
      <c r="E988" s="26" t="s">
        <v>133</v>
      </c>
      <c r="F988" s="26"/>
      <c r="G988" s="26"/>
      <c r="H988" s="28"/>
      <c r="I988" s="27">
        <f t="shared" si="214"/>
        <v>2483.5</v>
      </c>
      <c r="J988" s="147"/>
      <c r="K988" s="147"/>
      <c r="L988" s="147"/>
      <c r="M988" s="147"/>
      <c r="N988" s="160">
        <f t="shared" si="215"/>
        <v>-201.3</v>
      </c>
      <c r="O988" s="160">
        <f t="shared" si="215"/>
        <v>2282.2</v>
      </c>
    </row>
    <row r="989" spans="1:15" ht="30">
      <c r="A989" s="127" t="s">
        <v>351</v>
      </c>
      <c r="B989" s="26" t="s">
        <v>332</v>
      </c>
      <c r="C989" s="26" t="s">
        <v>229</v>
      </c>
      <c r="D989" s="26" t="s">
        <v>218</v>
      </c>
      <c r="E989" s="26" t="s">
        <v>134</v>
      </c>
      <c r="F989" s="26"/>
      <c r="G989" s="26"/>
      <c r="H989" s="28"/>
      <c r="I989" s="27">
        <f t="shared" si="214"/>
        <v>2483.5</v>
      </c>
      <c r="J989" s="147"/>
      <c r="K989" s="147"/>
      <c r="L989" s="147"/>
      <c r="M989" s="147"/>
      <c r="N989" s="160">
        <f t="shared" si="215"/>
        <v>-201.3</v>
      </c>
      <c r="O989" s="160">
        <f t="shared" si="215"/>
        <v>2282.2</v>
      </c>
    </row>
    <row r="990" spans="1:15" ht="75" customHeight="1">
      <c r="A990" s="127" t="s">
        <v>352</v>
      </c>
      <c r="B990" s="26" t="s">
        <v>332</v>
      </c>
      <c r="C990" s="26" t="s">
        <v>229</v>
      </c>
      <c r="D990" s="26" t="s">
        <v>218</v>
      </c>
      <c r="E990" s="26" t="s">
        <v>135</v>
      </c>
      <c r="F990" s="26"/>
      <c r="G990" s="26"/>
      <c r="H990" s="28"/>
      <c r="I990" s="27">
        <f>I991</f>
        <v>2483.5</v>
      </c>
      <c r="J990" s="147"/>
      <c r="K990" s="147"/>
      <c r="L990" s="147"/>
      <c r="M990" s="147"/>
      <c r="N990" s="160">
        <f>N991</f>
        <v>-201.3</v>
      </c>
      <c r="O990" s="160">
        <f>O991</f>
        <v>2282.2</v>
      </c>
    </row>
    <row r="991" spans="1:15" ht="18">
      <c r="A991" s="127" t="s">
        <v>326</v>
      </c>
      <c r="B991" s="26" t="s">
        <v>332</v>
      </c>
      <c r="C991" s="26" t="s">
        <v>229</v>
      </c>
      <c r="D991" s="26" t="s">
        <v>218</v>
      </c>
      <c r="E991" s="26" t="s">
        <v>136</v>
      </c>
      <c r="F991" s="26"/>
      <c r="G991" s="26"/>
      <c r="H991" s="28"/>
      <c r="I991" s="27">
        <f>I992+I995</f>
        <v>2483.5</v>
      </c>
      <c r="J991" s="147"/>
      <c r="K991" s="147"/>
      <c r="L991" s="147"/>
      <c r="M991" s="147"/>
      <c r="N991" s="160">
        <f>N992+N995</f>
        <v>-201.3</v>
      </c>
      <c r="O991" s="160">
        <f>O992+O995</f>
        <v>2282.2</v>
      </c>
    </row>
    <row r="992" spans="1:15" ht="30">
      <c r="A992" s="127" t="s">
        <v>283</v>
      </c>
      <c r="B992" s="26" t="s">
        <v>332</v>
      </c>
      <c r="C992" s="26" t="s">
        <v>229</v>
      </c>
      <c r="D992" s="26" t="s">
        <v>218</v>
      </c>
      <c r="E992" s="26" t="s">
        <v>136</v>
      </c>
      <c r="F992" s="26" t="s">
        <v>282</v>
      </c>
      <c r="G992" s="26"/>
      <c r="H992" s="28"/>
      <c r="I992" s="27">
        <f t="shared" si="214"/>
        <v>1547.8</v>
      </c>
      <c r="J992" s="147"/>
      <c r="K992" s="147"/>
      <c r="L992" s="147"/>
      <c r="M992" s="147"/>
      <c r="N992" s="160">
        <f t="shared" si="215"/>
        <v>-201.3</v>
      </c>
      <c r="O992" s="160">
        <f t="shared" si="215"/>
        <v>1346.5</v>
      </c>
    </row>
    <row r="993" spans="1:15" ht="45">
      <c r="A993" s="127" t="s">
        <v>296</v>
      </c>
      <c r="B993" s="26" t="s">
        <v>332</v>
      </c>
      <c r="C993" s="26" t="s">
        <v>229</v>
      </c>
      <c r="D993" s="26" t="s">
        <v>218</v>
      </c>
      <c r="E993" s="26" t="s">
        <v>136</v>
      </c>
      <c r="F993" s="26" t="s">
        <v>286</v>
      </c>
      <c r="G993" s="26"/>
      <c r="H993" s="28"/>
      <c r="I993" s="27">
        <f t="shared" si="214"/>
        <v>1547.8</v>
      </c>
      <c r="J993" s="147"/>
      <c r="K993" s="147"/>
      <c r="L993" s="147"/>
      <c r="M993" s="147"/>
      <c r="N993" s="160">
        <f t="shared" si="215"/>
        <v>-201.3</v>
      </c>
      <c r="O993" s="160">
        <f t="shared" si="215"/>
        <v>1346.5</v>
      </c>
    </row>
    <row r="994" spans="1:15" ht="18">
      <c r="A994" s="126" t="s">
        <v>260</v>
      </c>
      <c r="B994" s="28" t="s">
        <v>332</v>
      </c>
      <c r="C994" s="28" t="s">
        <v>229</v>
      </c>
      <c r="D994" s="28" t="s">
        <v>218</v>
      </c>
      <c r="E994" s="28" t="s">
        <v>136</v>
      </c>
      <c r="F994" s="28" t="s">
        <v>286</v>
      </c>
      <c r="G994" s="28" t="s">
        <v>248</v>
      </c>
      <c r="H994" s="28"/>
      <c r="I994" s="29">
        <v>1547.8</v>
      </c>
      <c r="J994" s="147"/>
      <c r="K994" s="147"/>
      <c r="L994" s="147"/>
      <c r="M994" s="147"/>
      <c r="N994" s="172">
        <v>-201.3</v>
      </c>
      <c r="O994" s="172">
        <f>I994+N994</f>
        <v>1346.5</v>
      </c>
    </row>
    <row r="995" spans="1:15" ht="30">
      <c r="A995" s="127" t="s">
        <v>283</v>
      </c>
      <c r="B995" s="26" t="s">
        <v>332</v>
      </c>
      <c r="C995" s="26" t="s">
        <v>229</v>
      </c>
      <c r="D995" s="26" t="s">
        <v>218</v>
      </c>
      <c r="E995" s="26" t="s">
        <v>136</v>
      </c>
      <c r="F995" s="26" t="s">
        <v>282</v>
      </c>
      <c r="G995" s="26"/>
      <c r="H995" s="28"/>
      <c r="I995" s="27">
        <f>I996</f>
        <v>935.7</v>
      </c>
      <c r="J995" s="147"/>
      <c r="K995" s="147"/>
      <c r="L995" s="147"/>
      <c r="M995" s="147"/>
      <c r="N995" s="160">
        <f>N996</f>
        <v>0</v>
      </c>
      <c r="O995" s="160">
        <f>O996</f>
        <v>935.7</v>
      </c>
    </row>
    <row r="996" spans="1:15" ht="45">
      <c r="A996" s="127" t="s">
        <v>296</v>
      </c>
      <c r="B996" s="26" t="s">
        <v>332</v>
      </c>
      <c r="C996" s="26" t="s">
        <v>229</v>
      </c>
      <c r="D996" s="26" t="s">
        <v>218</v>
      </c>
      <c r="E996" s="26" t="s">
        <v>136</v>
      </c>
      <c r="F996" s="26" t="s">
        <v>286</v>
      </c>
      <c r="G996" s="26"/>
      <c r="H996" s="28"/>
      <c r="I996" s="27">
        <f>I997</f>
        <v>935.7</v>
      </c>
      <c r="J996" s="147"/>
      <c r="K996" s="147"/>
      <c r="L996" s="147"/>
      <c r="M996" s="147"/>
      <c r="N996" s="160">
        <f>N997</f>
        <v>0</v>
      </c>
      <c r="O996" s="160">
        <f>O997</f>
        <v>935.7</v>
      </c>
    </row>
    <row r="997" spans="1:15" ht="18">
      <c r="A997" s="126" t="s">
        <v>261</v>
      </c>
      <c r="B997" s="28" t="s">
        <v>332</v>
      </c>
      <c r="C997" s="28" t="s">
        <v>229</v>
      </c>
      <c r="D997" s="28" t="s">
        <v>218</v>
      </c>
      <c r="E997" s="28" t="s">
        <v>136</v>
      </c>
      <c r="F997" s="28" t="s">
        <v>286</v>
      </c>
      <c r="G997" s="28" t="s">
        <v>249</v>
      </c>
      <c r="H997" s="28"/>
      <c r="I997" s="29">
        <v>935.7</v>
      </c>
      <c r="J997" s="147"/>
      <c r="K997" s="147"/>
      <c r="L997" s="147"/>
      <c r="M997" s="147"/>
      <c r="N997" s="172">
        <v>0</v>
      </c>
      <c r="O997" s="172">
        <f>I997+N997</f>
        <v>935.7</v>
      </c>
    </row>
    <row r="998" spans="1:15" ht="18">
      <c r="A998" s="60" t="s">
        <v>259</v>
      </c>
      <c r="B998" s="47" t="s">
        <v>332</v>
      </c>
      <c r="C998" s="47" t="s">
        <v>232</v>
      </c>
      <c r="D998" s="26"/>
      <c r="E998" s="26"/>
      <c r="F998" s="26"/>
      <c r="G998" s="26"/>
      <c r="H998" s="26"/>
      <c r="I998" s="101">
        <f>I999</f>
        <v>30554.1</v>
      </c>
      <c r="J998" s="147"/>
      <c r="K998" s="147"/>
      <c r="L998" s="147"/>
      <c r="M998" s="147"/>
      <c r="N998" s="171">
        <f>N999</f>
        <v>1141.5</v>
      </c>
      <c r="O998" s="171">
        <f>O999</f>
        <v>31695.6</v>
      </c>
    </row>
    <row r="999" spans="1:15" ht="18">
      <c r="A999" s="60" t="s">
        <v>257</v>
      </c>
      <c r="B999" s="47" t="s">
        <v>332</v>
      </c>
      <c r="C999" s="47" t="s">
        <v>232</v>
      </c>
      <c r="D999" s="47" t="s">
        <v>221</v>
      </c>
      <c r="E999" s="47"/>
      <c r="F999" s="47"/>
      <c r="G999" s="47"/>
      <c r="H999" s="47"/>
      <c r="I999" s="101">
        <f>I1007+I1043+I1000</f>
        <v>30554.1</v>
      </c>
      <c r="J999" s="101">
        <f aca="true" t="shared" si="216" ref="J999:O999">J1007+J1043+J1000</f>
        <v>0</v>
      </c>
      <c r="K999" s="101">
        <f t="shared" si="216"/>
        <v>0</v>
      </c>
      <c r="L999" s="101">
        <f t="shared" si="216"/>
        <v>0</v>
      </c>
      <c r="M999" s="101">
        <f t="shared" si="216"/>
        <v>0</v>
      </c>
      <c r="N999" s="171">
        <f t="shared" si="216"/>
        <v>1141.5</v>
      </c>
      <c r="O999" s="171">
        <f t="shared" si="216"/>
        <v>31695.6</v>
      </c>
    </row>
    <row r="1000" spans="1:15" ht="45">
      <c r="A1000" s="121" t="s">
        <v>0</v>
      </c>
      <c r="B1000" s="26" t="s">
        <v>332</v>
      </c>
      <c r="C1000" s="26" t="s">
        <v>232</v>
      </c>
      <c r="D1000" s="26" t="s">
        <v>221</v>
      </c>
      <c r="E1000" s="26" t="s">
        <v>376</v>
      </c>
      <c r="F1000" s="47"/>
      <c r="G1000" s="47"/>
      <c r="H1000" s="47"/>
      <c r="I1000" s="27">
        <f aca="true" t="shared" si="217" ref="I1000:I1005">I1001</f>
        <v>7</v>
      </c>
      <c r="J1000" s="53"/>
      <c r="K1000" s="53"/>
      <c r="L1000" s="53"/>
      <c r="M1000" s="53"/>
      <c r="N1000" s="160">
        <f aca="true" t="shared" si="218" ref="N1000:O1005">N1001</f>
        <v>0</v>
      </c>
      <c r="O1000" s="160">
        <f t="shared" si="218"/>
        <v>7</v>
      </c>
    </row>
    <row r="1001" spans="1:15" ht="60">
      <c r="A1001" s="121" t="s">
        <v>428</v>
      </c>
      <c r="B1001" s="26" t="s">
        <v>332</v>
      </c>
      <c r="C1001" s="26" t="s">
        <v>232</v>
      </c>
      <c r="D1001" s="26" t="s">
        <v>221</v>
      </c>
      <c r="E1001" s="26" t="s">
        <v>426</v>
      </c>
      <c r="F1001" s="26"/>
      <c r="G1001" s="26"/>
      <c r="H1001" s="47"/>
      <c r="I1001" s="27">
        <f t="shared" si="217"/>
        <v>7</v>
      </c>
      <c r="J1001" s="53"/>
      <c r="K1001" s="53"/>
      <c r="L1001" s="53"/>
      <c r="M1001" s="53"/>
      <c r="N1001" s="160">
        <f t="shared" si="218"/>
        <v>0</v>
      </c>
      <c r="O1001" s="160">
        <f t="shared" si="218"/>
        <v>7</v>
      </c>
    </row>
    <row r="1002" spans="1:15" ht="30">
      <c r="A1002" s="121" t="s">
        <v>429</v>
      </c>
      <c r="B1002" s="26" t="s">
        <v>332</v>
      </c>
      <c r="C1002" s="26" t="s">
        <v>232</v>
      </c>
      <c r="D1002" s="26" t="s">
        <v>221</v>
      </c>
      <c r="E1002" s="26" t="s">
        <v>427</v>
      </c>
      <c r="F1002" s="26"/>
      <c r="G1002" s="26"/>
      <c r="H1002" s="47"/>
      <c r="I1002" s="27">
        <f t="shared" si="217"/>
        <v>7</v>
      </c>
      <c r="J1002" s="53"/>
      <c r="K1002" s="53"/>
      <c r="L1002" s="53"/>
      <c r="M1002" s="53"/>
      <c r="N1002" s="160">
        <f t="shared" si="218"/>
        <v>0</v>
      </c>
      <c r="O1002" s="160">
        <f t="shared" si="218"/>
        <v>7</v>
      </c>
    </row>
    <row r="1003" spans="1:15" ht="18">
      <c r="A1003" s="121" t="s">
        <v>326</v>
      </c>
      <c r="B1003" s="26" t="s">
        <v>332</v>
      </c>
      <c r="C1003" s="26" t="s">
        <v>232</v>
      </c>
      <c r="D1003" s="26" t="s">
        <v>221</v>
      </c>
      <c r="E1003" s="26" t="s">
        <v>432</v>
      </c>
      <c r="F1003" s="26"/>
      <c r="G1003" s="26"/>
      <c r="H1003" s="47"/>
      <c r="I1003" s="27">
        <f t="shared" si="217"/>
        <v>7</v>
      </c>
      <c r="J1003" s="53"/>
      <c r="K1003" s="53"/>
      <c r="L1003" s="53"/>
      <c r="M1003" s="53"/>
      <c r="N1003" s="160">
        <f t="shared" si="218"/>
        <v>0</v>
      </c>
      <c r="O1003" s="160">
        <f t="shared" si="218"/>
        <v>7</v>
      </c>
    </row>
    <row r="1004" spans="1:15" ht="45">
      <c r="A1004" s="127" t="s">
        <v>273</v>
      </c>
      <c r="B1004" s="26" t="s">
        <v>332</v>
      </c>
      <c r="C1004" s="26" t="s">
        <v>232</v>
      </c>
      <c r="D1004" s="26" t="s">
        <v>221</v>
      </c>
      <c r="E1004" s="26" t="s">
        <v>432</v>
      </c>
      <c r="F1004" s="26" t="s">
        <v>272</v>
      </c>
      <c r="G1004" s="26"/>
      <c r="H1004" s="47"/>
      <c r="I1004" s="27">
        <f t="shared" si="217"/>
        <v>7</v>
      </c>
      <c r="J1004" s="53"/>
      <c r="K1004" s="53"/>
      <c r="L1004" s="53"/>
      <c r="M1004" s="53"/>
      <c r="N1004" s="160">
        <f t="shared" si="218"/>
        <v>0</v>
      </c>
      <c r="O1004" s="160">
        <f t="shared" si="218"/>
        <v>7</v>
      </c>
    </row>
    <row r="1005" spans="1:15" ht="18">
      <c r="A1005" s="121" t="s">
        <v>275</v>
      </c>
      <c r="B1005" s="26" t="s">
        <v>332</v>
      </c>
      <c r="C1005" s="26" t="s">
        <v>232</v>
      </c>
      <c r="D1005" s="26" t="s">
        <v>221</v>
      </c>
      <c r="E1005" s="26" t="s">
        <v>432</v>
      </c>
      <c r="F1005" s="26" t="s">
        <v>274</v>
      </c>
      <c r="G1005" s="26"/>
      <c r="H1005" s="47"/>
      <c r="I1005" s="27">
        <f t="shared" si="217"/>
        <v>7</v>
      </c>
      <c r="J1005" s="53"/>
      <c r="K1005" s="53"/>
      <c r="L1005" s="53"/>
      <c r="M1005" s="53"/>
      <c r="N1005" s="160">
        <f t="shared" si="218"/>
        <v>0</v>
      </c>
      <c r="O1005" s="160">
        <f t="shared" si="218"/>
        <v>7</v>
      </c>
    </row>
    <row r="1006" spans="1:15" ht="18">
      <c r="A1006" s="126" t="s">
        <v>260</v>
      </c>
      <c r="B1006" s="28" t="s">
        <v>332</v>
      </c>
      <c r="C1006" s="28" t="s">
        <v>232</v>
      </c>
      <c r="D1006" s="28" t="s">
        <v>221</v>
      </c>
      <c r="E1006" s="28" t="s">
        <v>432</v>
      </c>
      <c r="F1006" s="28" t="s">
        <v>274</v>
      </c>
      <c r="G1006" s="28" t="s">
        <v>248</v>
      </c>
      <c r="H1006" s="47"/>
      <c r="I1006" s="29">
        <v>7</v>
      </c>
      <c r="J1006" s="163"/>
      <c r="K1006" s="163"/>
      <c r="L1006" s="163"/>
      <c r="M1006" s="163"/>
      <c r="N1006" s="164">
        <v>0</v>
      </c>
      <c r="O1006" s="164">
        <f>I1006+N1006</f>
        <v>7</v>
      </c>
    </row>
    <row r="1007" spans="1:15" ht="60">
      <c r="A1007" s="121" t="s">
        <v>39</v>
      </c>
      <c r="B1007" s="26" t="s">
        <v>332</v>
      </c>
      <c r="C1007" s="26" t="s">
        <v>232</v>
      </c>
      <c r="D1007" s="26" t="s">
        <v>221</v>
      </c>
      <c r="E1007" s="26" t="s">
        <v>40</v>
      </c>
      <c r="F1007" s="26"/>
      <c r="G1007" s="26"/>
      <c r="H1007" s="26"/>
      <c r="I1007" s="27">
        <f>I1008+I1022+I1037</f>
        <v>30372.1</v>
      </c>
      <c r="J1007" s="147"/>
      <c r="K1007" s="147"/>
      <c r="L1007" s="147"/>
      <c r="M1007" s="147"/>
      <c r="N1007" s="160">
        <f>N1008+N1022+N1037</f>
        <v>1141.5</v>
      </c>
      <c r="O1007" s="160">
        <f>O1008+O1022+O1037</f>
        <v>31513.6</v>
      </c>
    </row>
    <row r="1008" spans="1:15" ht="75">
      <c r="A1008" s="121" t="s">
        <v>446</v>
      </c>
      <c r="B1008" s="26" t="s">
        <v>332</v>
      </c>
      <c r="C1008" s="26" t="s">
        <v>232</v>
      </c>
      <c r="D1008" s="26" t="s">
        <v>221</v>
      </c>
      <c r="E1008" s="26" t="s">
        <v>41</v>
      </c>
      <c r="F1008" s="26"/>
      <c r="G1008" s="26"/>
      <c r="H1008" s="26"/>
      <c r="I1008" s="27">
        <f>I1009+I1017</f>
        <v>13405.6</v>
      </c>
      <c r="J1008" s="147"/>
      <c r="K1008" s="147"/>
      <c r="L1008" s="147"/>
      <c r="M1008" s="147"/>
      <c r="N1008" s="160">
        <f>N1009+N1017</f>
        <v>478.9</v>
      </c>
      <c r="O1008" s="160">
        <f>O1009+O1017</f>
        <v>13884.5</v>
      </c>
    </row>
    <row r="1009" spans="1:15" ht="75">
      <c r="A1009" s="121" t="s">
        <v>447</v>
      </c>
      <c r="B1009" s="26" t="s">
        <v>332</v>
      </c>
      <c r="C1009" s="26" t="s">
        <v>232</v>
      </c>
      <c r="D1009" s="26" t="s">
        <v>221</v>
      </c>
      <c r="E1009" s="26" t="s">
        <v>44</v>
      </c>
      <c r="F1009" s="26"/>
      <c r="G1009" s="26"/>
      <c r="H1009" s="26"/>
      <c r="I1009" s="27">
        <f>I1010</f>
        <v>920.1</v>
      </c>
      <c r="J1009" s="147"/>
      <c r="K1009" s="147"/>
      <c r="L1009" s="147"/>
      <c r="M1009" s="147"/>
      <c r="N1009" s="160">
        <f>N1010</f>
        <v>70</v>
      </c>
      <c r="O1009" s="160">
        <f>O1010</f>
        <v>990.1</v>
      </c>
    </row>
    <row r="1010" spans="1:15" ht="18">
      <c r="A1010" s="127" t="s">
        <v>326</v>
      </c>
      <c r="B1010" s="26" t="s">
        <v>332</v>
      </c>
      <c r="C1010" s="26" t="s">
        <v>232</v>
      </c>
      <c r="D1010" s="26" t="s">
        <v>221</v>
      </c>
      <c r="E1010" s="26" t="s">
        <v>45</v>
      </c>
      <c r="F1010" s="26"/>
      <c r="G1010" s="26"/>
      <c r="H1010" s="26"/>
      <c r="I1010" s="27">
        <f>I1014+I1011</f>
        <v>920.1</v>
      </c>
      <c r="J1010" s="147"/>
      <c r="K1010" s="147"/>
      <c r="L1010" s="147"/>
      <c r="M1010" s="147"/>
      <c r="N1010" s="160">
        <f>N1014+N1011</f>
        <v>70</v>
      </c>
      <c r="O1010" s="160">
        <f>O1014+O1011</f>
        <v>990.1</v>
      </c>
    </row>
    <row r="1011" spans="1:15" ht="90">
      <c r="A1011" s="121" t="s">
        <v>344</v>
      </c>
      <c r="B1011" s="26" t="s">
        <v>332</v>
      </c>
      <c r="C1011" s="26" t="s">
        <v>232</v>
      </c>
      <c r="D1011" s="26" t="s">
        <v>221</v>
      </c>
      <c r="E1011" s="26" t="s">
        <v>45</v>
      </c>
      <c r="F1011" s="26" t="s">
        <v>268</v>
      </c>
      <c r="G1011" s="26"/>
      <c r="H1011" s="26"/>
      <c r="I1011" s="27">
        <f>I1012</f>
        <v>351.6</v>
      </c>
      <c r="J1011" s="147"/>
      <c r="K1011" s="147"/>
      <c r="L1011" s="147"/>
      <c r="M1011" s="147"/>
      <c r="N1011" s="160">
        <f>N1012</f>
        <v>60</v>
      </c>
      <c r="O1011" s="160">
        <f>O1012</f>
        <v>411.6</v>
      </c>
    </row>
    <row r="1012" spans="1:15" ht="35.25" customHeight="1">
      <c r="A1012" s="121" t="s">
        <v>343</v>
      </c>
      <c r="B1012" s="26" t="s">
        <v>332</v>
      </c>
      <c r="C1012" s="26" t="s">
        <v>232</v>
      </c>
      <c r="D1012" s="26" t="s">
        <v>221</v>
      </c>
      <c r="E1012" s="26" t="s">
        <v>45</v>
      </c>
      <c r="F1012" s="26" t="s">
        <v>269</v>
      </c>
      <c r="G1012" s="26"/>
      <c r="H1012" s="26"/>
      <c r="I1012" s="27">
        <f>I1013</f>
        <v>351.6</v>
      </c>
      <c r="J1012" s="147"/>
      <c r="K1012" s="147"/>
      <c r="L1012" s="147"/>
      <c r="M1012" s="147"/>
      <c r="N1012" s="160">
        <f>N1013</f>
        <v>60</v>
      </c>
      <c r="O1012" s="160">
        <f>O1013</f>
        <v>411.6</v>
      </c>
    </row>
    <row r="1013" spans="1:15" ht="18">
      <c r="A1013" s="126" t="s">
        <v>260</v>
      </c>
      <c r="B1013" s="28" t="s">
        <v>332</v>
      </c>
      <c r="C1013" s="28" t="s">
        <v>232</v>
      </c>
      <c r="D1013" s="28" t="s">
        <v>221</v>
      </c>
      <c r="E1013" s="28" t="s">
        <v>45</v>
      </c>
      <c r="F1013" s="28" t="s">
        <v>269</v>
      </c>
      <c r="G1013" s="28" t="s">
        <v>248</v>
      </c>
      <c r="H1013" s="28"/>
      <c r="I1013" s="29">
        <v>351.6</v>
      </c>
      <c r="J1013" s="147"/>
      <c r="K1013" s="147"/>
      <c r="L1013" s="147"/>
      <c r="M1013" s="147"/>
      <c r="N1013" s="172">
        <v>60</v>
      </c>
      <c r="O1013" s="172">
        <f>I1013+N1013</f>
        <v>411.6</v>
      </c>
    </row>
    <row r="1014" spans="1:15" ht="45">
      <c r="A1014" s="127" t="s">
        <v>359</v>
      </c>
      <c r="B1014" s="26" t="s">
        <v>332</v>
      </c>
      <c r="C1014" s="26" t="s">
        <v>232</v>
      </c>
      <c r="D1014" s="26" t="s">
        <v>221</v>
      </c>
      <c r="E1014" s="26" t="s">
        <v>45</v>
      </c>
      <c r="F1014" s="26" t="s">
        <v>270</v>
      </c>
      <c r="G1014" s="26"/>
      <c r="H1014" s="26"/>
      <c r="I1014" s="27">
        <f>I1015</f>
        <v>568.5</v>
      </c>
      <c r="J1014" s="147"/>
      <c r="K1014" s="147"/>
      <c r="L1014" s="147"/>
      <c r="M1014" s="147"/>
      <c r="N1014" s="160">
        <f>N1015</f>
        <v>10</v>
      </c>
      <c r="O1014" s="160">
        <f>O1015</f>
        <v>578.5</v>
      </c>
    </row>
    <row r="1015" spans="1:15" ht="45">
      <c r="A1015" s="127" t="s">
        <v>345</v>
      </c>
      <c r="B1015" s="26" t="s">
        <v>332</v>
      </c>
      <c r="C1015" s="26" t="s">
        <v>232</v>
      </c>
      <c r="D1015" s="26" t="s">
        <v>221</v>
      </c>
      <c r="E1015" s="26" t="s">
        <v>45</v>
      </c>
      <c r="F1015" s="26" t="s">
        <v>271</v>
      </c>
      <c r="G1015" s="26"/>
      <c r="H1015" s="26"/>
      <c r="I1015" s="27">
        <f>I1016</f>
        <v>568.5</v>
      </c>
      <c r="J1015" s="147"/>
      <c r="K1015" s="147"/>
      <c r="L1015" s="147"/>
      <c r="M1015" s="147"/>
      <c r="N1015" s="160">
        <f>N1016</f>
        <v>10</v>
      </c>
      <c r="O1015" s="160">
        <f>O1016</f>
        <v>578.5</v>
      </c>
    </row>
    <row r="1016" spans="1:15" ht="18">
      <c r="A1016" s="126" t="s">
        <v>260</v>
      </c>
      <c r="B1016" s="28" t="s">
        <v>332</v>
      </c>
      <c r="C1016" s="28" t="s">
        <v>232</v>
      </c>
      <c r="D1016" s="28" t="s">
        <v>221</v>
      </c>
      <c r="E1016" s="28" t="s">
        <v>45</v>
      </c>
      <c r="F1016" s="28" t="s">
        <v>271</v>
      </c>
      <c r="G1016" s="28" t="s">
        <v>248</v>
      </c>
      <c r="H1016" s="28"/>
      <c r="I1016" s="29">
        <v>568.5</v>
      </c>
      <c r="J1016" s="147"/>
      <c r="K1016" s="147"/>
      <c r="L1016" s="147"/>
      <c r="M1016" s="147"/>
      <c r="N1016" s="172">
        <v>10</v>
      </c>
      <c r="O1016" s="172">
        <f>I1016+N1016</f>
        <v>578.5</v>
      </c>
    </row>
    <row r="1017" spans="1:15" ht="75" customHeight="1">
      <c r="A1017" s="121" t="s">
        <v>46</v>
      </c>
      <c r="B1017" s="26" t="s">
        <v>332</v>
      </c>
      <c r="C1017" s="26" t="s">
        <v>232</v>
      </c>
      <c r="D1017" s="26" t="s">
        <v>221</v>
      </c>
      <c r="E1017" s="26" t="s">
        <v>47</v>
      </c>
      <c r="F1017" s="26"/>
      <c r="G1017" s="26"/>
      <c r="H1017" s="26"/>
      <c r="I1017" s="27">
        <f>I1018</f>
        <v>12485.5</v>
      </c>
      <c r="J1017" s="147"/>
      <c r="K1017" s="147"/>
      <c r="L1017" s="147"/>
      <c r="M1017" s="147"/>
      <c r="N1017" s="160">
        <f aca="true" t="shared" si="219" ref="N1017:O1020">N1018</f>
        <v>408.9</v>
      </c>
      <c r="O1017" s="160">
        <f t="shared" si="219"/>
        <v>12894.4</v>
      </c>
    </row>
    <row r="1018" spans="1:15" ht="18">
      <c r="A1018" s="127" t="s">
        <v>326</v>
      </c>
      <c r="B1018" s="26" t="s">
        <v>332</v>
      </c>
      <c r="C1018" s="26" t="s">
        <v>232</v>
      </c>
      <c r="D1018" s="26" t="s">
        <v>221</v>
      </c>
      <c r="E1018" s="26" t="s">
        <v>48</v>
      </c>
      <c r="F1018" s="26"/>
      <c r="G1018" s="26"/>
      <c r="H1018" s="26"/>
      <c r="I1018" s="27">
        <f>I1019</f>
        <v>12485.5</v>
      </c>
      <c r="J1018" s="147"/>
      <c r="K1018" s="147"/>
      <c r="L1018" s="147"/>
      <c r="M1018" s="147"/>
      <c r="N1018" s="160">
        <f t="shared" si="219"/>
        <v>408.9</v>
      </c>
      <c r="O1018" s="160">
        <f t="shared" si="219"/>
        <v>12894.4</v>
      </c>
    </row>
    <row r="1019" spans="1:15" ht="45">
      <c r="A1019" s="127" t="s">
        <v>273</v>
      </c>
      <c r="B1019" s="26" t="s">
        <v>332</v>
      </c>
      <c r="C1019" s="26" t="s">
        <v>232</v>
      </c>
      <c r="D1019" s="26" t="s">
        <v>221</v>
      </c>
      <c r="E1019" s="26" t="s">
        <v>48</v>
      </c>
      <c r="F1019" s="26" t="s">
        <v>272</v>
      </c>
      <c r="G1019" s="26"/>
      <c r="H1019" s="26"/>
      <c r="I1019" s="27">
        <f>I1020</f>
        <v>12485.5</v>
      </c>
      <c r="J1019" s="147"/>
      <c r="K1019" s="147"/>
      <c r="L1019" s="147"/>
      <c r="M1019" s="147"/>
      <c r="N1019" s="160">
        <f t="shared" si="219"/>
        <v>408.9</v>
      </c>
      <c r="O1019" s="160">
        <f t="shared" si="219"/>
        <v>12894.4</v>
      </c>
    </row>
    <row r="1020" spans="1:15" ht="18">
      <c r="A1020" s="121" t="s">
        <v>298</v>
      </c>
      <c r="B1020" s="26" t="s">
        <v>332</v>
      </c>
      <c r="C1020" s="26" t="s">
        <v>232</v>
      </c>
      <c r="D1020" s="26" t="s">
        <v>221</v>
      </c>
      <c r="E1020" s="26" t="s">
        <v>48</v>
      </c>
      <c r="F1020" s="26" t="s">
        <v>297</v>
      </c>
      <c r="G1020" s="26"/>
      <c r="H1020" s="26"/>
      <c r="I1020" s="27">
        <f>I1021</f>
        <v>12485.5</v>
      </c>
      <c r="J1020" s="147"/>
      <c r="K1020" s="147"/>
      <c r="L1020" s="147"/>
      <c r="M1020" s="147"/>
      <c r="N1020" s="160">
        <f t="shared" si="219"/>
        <v>408.9</v>
      </c>
      <c r="O1020" s="160">
        <f t="shared" si="219"/>
        <v>12894.4</v>
      </c>
    </row>
    <row r="1021" spans="1:15" ht="18">
      <c r="A1021" s="126" t="s">
        <v>260</v>
      </c>
      <c r="B1021" s="28" t="s">
        <v>332</v>
      </c>
      <c r="C1021" s="28" t="s">
        <v>232</v>
      </c>
      <c r="D1021" s="28" t="s">
        <v>221</v>
      </c>
      <c r="E1021" s="28" t="s">
        <v>48</v>
      </c>
      <c r="F1021" s="28" t="s">
        <v>297</v>
      </c>
      <c r="G1021" s="28" t="s">
        <v>248</v>
      </c>
      <c r="H1021" s="28"/>
      <c r="I1021" s="29">
        <v>12485.5</v>
      </c>
      <c r="J1021" s="147"/>
      <c r="K1021" s="147"/>
      <c r="L1021" s="147"/>
      <c r="M1021" s="147"/>
      <c r="N1021" s="172">
        <v>408.9</v>
      </c>
      <c r="O1021" s="172">
        <f>I1021+N1021</f>
        <v>12894.4</v>
      </c>
    </row>
    <row r="1022" spans="1:15" ht="47.25" customHeight="1">
      <c r="A1022" s="121" t="s">
        <v>49</v>
      </c>
      <c r="B1022" s="26" t="s">
        <v>332</v>
      </c>
      <c r="C1022" s="26" t="s">
        <v>232</v>
      </c>
      <c r="D1022" s="26" t="s">
        <v>221</v>
      </c>
      <c r="E1022" s="26" t="s">
        <v>50</v>
      </c>
      <c r="F1022" s="28"/>
      <c r="G1022" s="28"/>
      <c r="H1022" s="28"/>
      <c r="I1022" s="27">
        <f>I1023+I1028</f>
        <v>3832.6</v>
      </c>
      <c r="J1022" s="147"/>
      <c r="K1022" s="147"/>
      <c r="L1022" s="147"/>
      <c r="M1022" s="147"/>
      <c r="N1022" s="160">
        <f>N1023+N1028</f>
        <v>390</v>
      </c>
      <c r="O1022" s="160">
        <f>O1023+O1028</f>
        <v>4222.6</v>
      </c>
    </row>
    <row r="1023" spans="1:15" ht="30">
      <c r="A1023" s="121" t="s">
        <v>51</v>
      </c>
      <c r="B1023" s="26" t="s">
        <v>332</v>
      </c>
      <c r="C1023" s="26" t="s">
        <v>232</v>
      </c>
      <c r="D1023" s="26" t="s">
        <v>221</v>
      </c>
      <c r="E1023" s="26" t="s">
        <v>52</v>
      </c>
      <c r="F1023" s="28"/>
      <c r="G1023" s="28"/>
      <c r="H1023" s="28"/>
      <c r="I1023" s="27">
        <f>I1024</f>
        <v>250</v>
      </c>
      <c r="J1023" s="147"/>
      <c r="K1023" s="147"/>
      <c r="L1023" s="147"/>
      <c r="M1023" s="147"/>
      <c r="N1023" s="160">
        <f aca="true" t="shared" si="220" ref="N1023:O1026">N1024</f>
        <v>390</v>
      </c>
      <c r="O1023" s="160">
        <f t="shared" si="220"/>
        <v>640</v>
      </c>
    </row>
    <row r="1024" spans="1:15" ht="18">
      <c r="A1024" s="127" t="s">
        <v>326</v>
      </c>
      <c r="B1024" s="26" t="s">
        <v>332</v>
      </c>
      <c r="C1024" s="26" t="s">
        <v>232</v>
      </c>
      <c r="D1024" s="26" t="s">
        <v>221</v>
      </c>
      <c r="E1024" s="26" t="s">
        <v>53</v>
      </c>
      <c r="F1024" s="26"/>
      <c r="G1024" s="28"/>
      <c r="H1024" s="28"/>
      <c r="I1024" s="27">
        <f>I1025</f>
        <v>250</v>
      </c>
      <c r="J1024" s="147"/>
      <c r="K1024" s="147"/>
      <c r="L1024" s="147"/>
      <c r="M1024" s="147"/>
      <c r="N1024" s="160">
        <f t="shared" si="220"/>
        <v>390</v>
      </c>
      <c r="O1024" s="160">
        <f t="shared" si="220"/>
        <v>640</v>
      </c>
    </row>
    <row r="1025" spans="1:15" ht="45">
      <c r="A1025" s="127" t="s">
        <v>359</v>
      </c>
      <c r="B1025" s="26" t="s">
        <v>332</v>
      </c>
      <c r="C1025" s="26" t="s">
        <v>232</v>
      </c>
      <c r="D1025" s="26" t="s">
        <v>221</v>
      </c>
      <c r="E1025" s="26" t="s">
        <v>53</v>
      </c>
      <c r="F1025" s="26" t="s">
        <v>270</v>
      </c>
      <c r="G1025" s="28"/>
      <c r="H1025" s="28"/>
      <c r="I1025" s="27">
        <f>I1026</f>
        <v>250</v>
      </c>
      <c r="J1025" s="147"/>
      <c r="K1025" s="147"/>
      <c r="L1025" s="147"/>
      <c r="M1025" s="147"/>
      <c r="N1025" s="160">
        <f t="shared" si="220"/>
        <v>390</v>
      </c>
      <c r="O1025" s="160">
        <f t="shared" si="220"/>
        <v>640</v>
      </c>
    </row>
    <row r="1026" spans="1:15" ht="45">
      <c r="A1026" s="127" t="s">
        <v>345</v>
      </c>
      <c r="B1026" s="26" t="s">
        <v>332</v>
      </c>
      <c r="C1026" s="26" t="s">
        <v>232</v>
      </c>
      <c r="D1026" s="26" t="s">
        <v>221</v>
      </c>
      <c r="E1026" s="26" t="s">
        <v>53</v>
      </c>
      <c r="F1026" s="26" t="s">
        <v>271</v>
      </c>
      <c r="G1026" s="28"/>
      <c r="H1026" s="28"/>
      <c r="I1026" s="27">
        <f>I1027</f>
        <v>250</v>
      </c>
      <c r="J1026" s="147"/>
      <c r="K1026" s="147"/>
      <c r="L1026" s="147"/>
      <c r="M1026" s="147"/>
      <c r="N1026" s="160">
        <f t="shared" si="220"/>
        <v>390</v>
      </c>
      <c r="O1026" s="160">
        <f t="shared" si="220"/>
        <v>640</v>
      </c>
    </row>
    <row r="1027" spans="1:15" ht="18">
      <c r="A1027" s="126" t="s">
        <v>260</v>
      </c>
      <c r="B1027" s="28" t="s">
        <v>332</v>
      </c>
      <c r="C1027" s="28" t="s">
        <v>232</v>
      </c>
      <c r="D1027" s="28" t="s">
        <v>221</v>
      </c>
      <c r="E1027" s="28" t="s">
        <v>53</v>
      </c>
      <c r="F1027" s="28" t="s">
        <v>271</v>
      </c>
      <c r="G1027" s="28" t="s">
        <v>248</v>
      </c>
      <c r="H1027" s="28"/>
      <c r="I1027" s="29">
        <v>250</v>
      </c>
      <c r="J1027" s="147"/>
      <c r="K1027" s="147"/>
      <c r="L1027" s="147"/>
      <c r="M1027" s="147"/>
      <c r="N1027" s="172">
        <v>390</v>
      </c>
      <c r="O1027" s="172">
        <f>I1027+N1027</f>
        <v>640</v>
      </c>
    </row>
    <row r="1028" spans="1:15" ht="30">
      <c r="A1028" s="121" t="s">
        <v>520</v>
      </c>
      <c r="B1028" s="26" t="s">
        <v>332</v>
      </c>
      <c r="C1028" s="26" t="s">
        <v>232</v>
      </c>
      <c r="D1028" s="26" t="s">
        <v>221</v>
      </c>
      <c r="E1028" s="26" t="s">
        <v>518</v>
      </c>
      <c r="F1028" s="28"/>
      <c r="G1028" s="28"/>
      <c r="H1028" s="28"/>
      <c r="I1028" s="27">
        <f>I1033+I1029</f>
        <v>3582.6</v>
      </c>
      <c r="J1028" s="27">
        <f aca="true" t="shared" si="221" ref="J1028:O1028">J1033+J1029</f>
        <v>0</v>
      </c>
      <c r="K1028" s="27">
        <f t="shared" si="221"/>
        <v>0</v>
      </c>
      <c r="L1028" s="27">
        <f t="shared" si="221"/>
        <v>0</v>
      </c>
      <c r="M1028" s="27">
        <f t="shared" si="221"/>
        <v>0</v>
      </c>
      <c r="N1028" s="160">
        <f t="shared" si="221"/>
        <v>0</v>
      </c>
      <c r="O1028" s="160">
        <f t="shared" si="221"/>
        <v>3582.6</v>
      </c>
    </row>
    <row r="1029" spans="1:15" ht="18">
      <c r="A1029" s="127" t="s">
        <v>326</v>
      </c>
      <c r="B1029" s="26" t="s">
        <v>332</v>
      </c>
      <c r="C1029" s="26" t="s">
        <v>232</v>
      </c>
      <c r="D1029" s="26" t="s">
        <v>221</v>
      </c>
      <c r="E1029" s="26" t="s">
        <v>563</v>
      </c>
      <c r="F1029" s="28"/>
      <c r="G1029" s="28"/>
      <c r="H1029" s="28"/>
      <c r="I1029" s="27">
        <f>I1030</f>
        <v>2190</v>
      </c>
      <c r="J1029" s="147"/>
      <c r="K1029" s="147"/>
      <c r="L1029" s="147"/>
      <c r="M1029" s="147"/>
      <c r="N1029" s="160">
        <f aca="true" t="shared" si="222" ref="N1029:O1031">N1030</f>
        <v>0</v>
      </c>
      <c r="O1029" s="160">
        <f t="shared" si="222"/>
        <v>2190</v>
      </c>
    </row>
    <row r="1030" spans="1:15" ht="45">
      <c r="A1030" s="127" t="s">
        <v>273</v>
      </c>
      <c r="B1030" s="26" t="s">
        <v>332</v>
      </c>
      <c r="C1030" s="26" t="s">
        <v>232</v>
      </c>
      <c r="D1030" s="26" t="s">
        <v>221</v>
      </c>
      <c r="E1030" s="26" t="s">
        <v>563</v>
      </c>
      <c r="F1030" s="26" t="s">
        <v>272</v>
      </c>
      <c r="G1030" s="28"/>
      <c r="H1030" s="28"/>
      <c r="I1030" s="27">
        <f>I1031</f>
        <v>2190</v>
      </c>
      <c r="J1030" s="147"/>
      <c r="K1030" s="147"/>
      <c r="L1030" s="147"/>
      <c r="M1030" s="147"/>
      <c r="N1030" s="160">
        <f t="shared" si="222"/>
        <v>0</v>
      </c>
      <c r="O1030" s="160">
        <f t="shared" si="222"/>
        <v>2190</v>
      </c>
    </row>
    <row r="1031" spans="1:15" ht="21.75" customHeight="1">
      <c r="A1031" s="121" t="s">
        <v>298</v>
      </c>
      <c r="B1031" s="26" t="s">
        <v>332</v>
      </c>
      <c r="C1031" s="26" t="s">
        <v>232</v>
      </c>
      <c r="D1031" s="26" t="s">
        <v>221</v>
      </c>
      <c r="E1031" s="26" t="s">
        <v>563</v>
      </c>
      <c r="F1031" s="26" t="s">
        <v>297</v>
      </c>
      <c r="G1031" s="28"/>
      <c r="H1031" s="28"/>
      <c r="I1031" s="27">
        <f>I1032</f>
        <v>2190</v>
      </c>
      <c r="J1031" s="147"/>
      <c r="K1031" s="147"/>
      <c r="L1031" s="147"/>
      <c r="M1031" s="147"/>
      <c r="N1031" s="160">
        <f t="shared" si="222"/>
        <v>0</v>
      </c>
      <c r="O1031" s="160">
        <f t="shared" si="222"/>
        <v>2190</v>
      </c>
    </row>
    <row r="1032" spans="1:15" ht="18.75">
      <c r="A1032" s="126" t="s">
        <v>261</v>
      </c>
      <c r="B1032" s="28" t="s">
        <v>332</v>
      </c>
      <c r="C1032" s="28" t="s">
        <v>232</v>
      </c>
      <c r="D1032" s="28" t="s">
        <v>221</v>
      </c>
      <c r="E1032" s="28" t="s">
        <v>563</v>
      </c>
      <c r="F1032" s="28" t="s">
        <v>297</v>
      </c>
      <c r="G1032" s="28" t="s">
        <v>249</v>
      </c>
      <c r="H1032" s="28"/>
      <c r="I1032" s="29">
        <v>2190</v>
      </c>
      <c r="J1032" s="150"/>
      <c r="K1032" s="150"/>
      <c r="L1032" s="150"/>
      <c r="M1032" s="150"/>
      <c r="N1032" s="164">
        <v>0</v>
      </c>
      <c r="O1032" s="164">
        <f>I1032+N1032</f>
        <v>2190</v>
      </c>
    </row>
    <row r="1033" spans="1:15" ht="18">
      <c r="A1033" s="127" t="s">
        <v>326</v>
      </c>
      <c r="B1033" s="26" t="s">
        <v>332</v>
      </c>
      <c r="C1033" s="26" t="s">
        <v>232</v>
      </c>
      <c r="D1033" s="26" t="s">
        <v>221</v>
      </c>
      <c r="E1033" s="26" t="s">
        <v>519</v>
      </c>
      <c r="F1033" s="28"/>
      <c r="G1033" s="28"/>
      <c r="H1033" s="28"/>
      <c r="I1033" s="27">
        <f>I1034</f>
        <v>1392.6</v>
      </c>
      <c r="J1033" s="147"/>
      <c r="K1033" s="147"/>
      <c r="L1033" s="147"/>
      <c r="M1033" s="147"/>
      <c r="N1033" s="160">
        <f aca="true" t="shared" si="223" ref="N1033:O1035">N1034</f>
        <v>0</v>
      </c>
      <c r="O1033" s="160">
        <f t="shared" si="223"/>
        <v>1392.6</v>
      </c>
    </row>
    <row r="1034" spans="1:15" ht="47.25" customHeight="1">
      <c r="A1034" s="127" t="s">
        <v>273</v>
      </c>
      <c r="B1034" s="26" t="s">
        <v>332</v>
      </c>
      <c r="C1034" s="26" t="s">
        <v>232</v>
      </c>
      <c r="D1034" s="26" t="s">
        <v>221</v>
      </c>
      <c r="E1034" s="26" t="s">
        <v>519</v>
      </c>
      <c r="F1034" s="26" t="s">
        <v>272</v>
      </c>
      <c r="G1034" s="28"/>
      <c r="H1034" s="28"/>
      <c r="I1034" s="27">
        <f>I1035</f>
        <v>1392.6</v>
      </c>
      <c r="J1034" s="147"/>
      <c r="K1034" s="147"/>
      <c r="L1034" s="147"/>
      <c r="M1034" s="147"/>
      <c r="N1034" s="160">
        <f t="shared" si="223"/>
        <v>0</v>
      </c>
      <c r="O1034" s="160">
        <f t="shared" si="223"/>
        <v>1392.6</v>
      </c>
    </row>
    <row r="1035" spans="1:15" ht="18">
      <c r="A1035" s="121" t="s">
        <v>298</v>
      </c>
      <c r="B1035" s="26" t="s">
        <v>332</v>
      </c>
      <c r="C1035" s="26" t="s">
        <v>232</v>
      </c>
      <c r="D1035" s="26" t="s">
        <v>221</v>
      </c>
      <c r="E1035" s="26" t="s">
        <v>519</v>
      </c>
      <c r="F1035" s="26" t="s">
        <v>297</v>
      </c>
      <c r="G1035" s="28"/>
      <c r="H1035" s="28"/>
      <c r="I1035" s="27">
        <f>I1036</f>
        <v>1392.6</v>
      </c>
      <c r="J1035" s="147"/>
      <c r="K1035" s="147"/>
      <c r="L1035" s="147"/>
      <c r="M1035" s="147"/>
      <c r="N1035" s="160">
        <f t="shared" si="223"/>
        <v>0</v>
      </c>
      <c r="O1035" s="160">
        <f t="shared" si="223"/>
        <v>1392.6</v>
      </c>
    </row>
    <row r="1036" spans="1:15" ht="18">
      <c r="A1036" s="126" t="s">
        <v>260</v>
      </c>
      <c r="B1036" s="28" t="s">
        <v>332</v>
      </c>
      <c r="C1036" s="28" t="s">
        <v>232</v>
      </c>
      <c r="D1036" s="28" t="s">
        <v>221</v>
      </c>
      <c r="E1036" s="28" t="s">
        <v>519</v>
      </c>
      <c r="F1036" s="28" t="s">
        <v>297</v>
      </c>
      <c r="G1036" s="28" t="s">
        <v>248</v>
      </c>
      <c r="H1036" s="28"/>
      <c r="I1036" s="29">
        <v>1392.6</v>
      </c>
      <c r="J1036" s="147"/>
      <c r="K1036" s="147"/>
      <c r="L1036" s="147"/>
      <c r="M1036" s="147"/>
      <c r="N1036" s="172">
        <v>0</v>
      </c>
      <c r="O1036" s="172">
        <f>I1036+N1036</f>
        <v>1392.6</v>
      </c>
    </row>
    <row r="1037" spans="1:15" ht="60">
      <c r="A1037" s="121" t="s">
        <v>548</v>
      </c>
      <c r="B1037" s="26" t="s">
        <v>332</v>
      </c>
      <c r="C1037" s="26" t="s">
        <v>232</v>
      </c>
      <c r="D1037" s="26" t="s">
        <v>221</v>
      </c>
      <c r="E1037" s="26" t="s">
        <v>546</v>
      </c>
      <c r="F1037" s="26"/>
      <c r="G1037" s="26"/>
      <c r="H1037" s="26"/>
      <c r="I1037" s="27">
        <f>I1038</f>
        <v>13133.9</v>
      </c>
      <c r="J1037" s="147"/>
      <c r="K1037" s="147"/>
      <c r="L1037" s="147"/>
      <c r="M1037" s="147"/>
      <c r="N1037" s="160">
        <f aca="true" t="shared" si="224" ref="N1037:O1041">N1038</f>
        <v>272.6</v>
      </c>
      <c r="O1037" s="160">
        <f t="shared" si="224"/>
        <v>13406.5</v>
      </c>
    </row>
    <row r="1038" spans="1:15" ht="58.5" customHeight="1">
      <c r="A1038" s="127" t="s">
        <v>549</v>
      </c>
      <c r="B1038" s="26" t="s">
        <v>332</v>
      </c>
      <c r="C1038" s="26" t="s">
        <v>232</v>
      </c>
      <c r="D1038" s="26" t="s">
        <v>221</v>
      </c>
      <c r="E1038" s="26" t="s">
        <v>547</v>
      </c>
      <c r="F1038" s="26"/>
      <c r="G1038" s="26"/>
      <c r="H1038" s="26"/>
      <c r="I1038" s="27">
        <f>I1039</f>
        <v>13133.9</v>
      </c>
      <c r="J1038" s="147"/>
      <c r="K1038" s="147"/>
      <c r="L1038" s="147"/>
      <c r="M1038" s="147"/>
      <c r="N1038" s="160">
        <f t="shared" si="224"/>
        <v>272.6</v>
      </c>
      <c r="O1038" s="160">
        <f t="shared" si="224"/>
        <v>13406.5</v>
      </c>
    </row>
    <row r="1039" spans="1:15" ht="18">
      <c r="A1039" s="127" t="s">
        <v>326</v>
      </c>
      <c r="B1039" s="26" t="s">
        <v>332</v>
      </c>
      <c r="C1039" s="26" t="s">
        <v>232</v>
      </c>
      <c r="D1039" s="26" t="s">
        <v>221</v>
      </c>
      <c r="E1039" s="26" t="s">
        <v>550</v>
      </c>
      <c r="F1039" s="26"/>
      <c r="G1039" s="26"/>
      <c r="H1039" s="26"/>
      <c r="I1039" s="27">
        <f>I1040</f>
        <v>13133.9</v>
      </c>
      <c r="J1039" s="147"/>
      <c r="K1039" s="147"/>
      <c r="L1039" s="147"/>
      <c r="M1039" s="147"/>
      <c r="N1039" s="160">
        <f t="shared" si="224"/>
        <v>272.6</v>
      </c>
      <c r="O1039" s="160">
        <f t="shared" si="224"/>
        <v>13406.5</v>
      </c>
    </row>
    <row r="1040" spans="1:15" ht="45">
      <c r="A1040" s="127" t="s">
        <v>273</v>
      </c>
      <c r="B1040" s="26" t="s">
        <v>332</v>
      </c>
      <c r="C1040" s="26" t="s">
        <v>232</v>
      </c>
      <c r="D1040" s="26" t="s">
        <v>221</v>
      </c>
      <c r="E1040" s="26" t="s">
        <v>550</v>
      </c>
      <c r="F1040" s="26" t="s">
        <v>272</v>
      </c>
      <c r="G1040" s="26"/>
      <c r="H1040" s="26"/>
      <c r="I1040" s="27">
        <f>I1041</f>
        <v>13133.9</v>
      </c>
      <c r="J1040" s="147"/>
      <c r="K1040" s="147"/>
      <c r="L1040" s="147"/>
      <c r="M1040" s="147"/>
      <c r="N1040" s="160">
        <f t="shared" si="224"/>
        <v>272.6</v>
      </c>
      <c r="O1040" s="160">
        <f t="shared" si="224"/>
        <v>13406.5</v>
      </c>
    </row>
    <row r="1041" spans="1:15" ht="18">
      <c r="A1041" s="121" t="s">
        <v>275</v>
      </c>
      <c r="B1041" s="26" t="s">
        <v>332</v>
      </c>
      <c r="C1041" s="26" t="s">
        <v>232</v>
      </c>
      <c r="D1041" s="26" t="s">
        <v>221</v>
      </c>
      <c r="E1041" s="26" t="s">
        <v>550</v>
      </c>
      <c r="F1041" s="26" t="s">
        <v>274</v>
      </c>
      <c r="G1041" s="26"/>
      <c r="H1041" s="26"/>
      <c r="I1041" s="27">
        <f>I1042</f>
        <v>13133.9</v>
      </c>
      <c r="J1041" s="147"/>
      <c r="K1041" s="147"/>
      <c r="L1041" s="147"/>
      <c r="M1041" s="147"/>
      <c r="N1041" s="160">
        <f t="shared" si="224"/>
        <v>272.6</v>
      </c>
      <c r="O1041" s="160">
        <f t="shared" si="224"/>
        <v>13406.5</v>
      </c>
    </row>
    <row r="1042" spans="1:15" ht="18.75">
      <c r="A1042" s="126" t="s">
        <v>260</v>
      </c>
      <c r="B1042" s="28" t="s">
        <v>332</v>
      </c>
      <c r="C1042" s="28" t="s">
        <v>232</v>
      </c>
      <c r="D1042" s="28" t="s">
        <v>221</v>
      </c>
      <c r="E1042" s="28" t="s">
        <v>550</v>
      </c>
      <c r="F1042" s="28" t="s">
        <v>274</v>
      </c>
      <c r="G1042" s="28" t="s">
        <v>248</v>
      </c>
      <c r="H1042" s="28"/>
      <c r="I1042" s="29">
        <v>13133.9</v>
      </c>
      <c r="J1042" s="150"/>
      <c r="K1042" s="150"/>
      <c r="L1042" s="150"/>
      <c r="M1042" s="150"/>
      <c r="N1042" s="172">
        <v>272.6</v>
      </c>
      <c r="O1042" s="172">
        <f>I1042+N1042</f>
        <v>13406.5</v>
      </c>
    </row>
    <row r="1043" spans="1:15" ht="21.75" customHeight="1">
      <c r="A1043" s="121" t="s">
        <v>190</v>
      </c>
      <c r="B1043" s="26" t="s">
        <v>332</v>
      </c>
      <c r="C1043" s="26" t="s">
        <v>232</v>
      </c>
      <c r="D1043" s="26" t="s">
        <v>221</v>
      </c>
      <c r="E1043" s="119" t="s">
        <v>400</v>
      </c>
      <c r="F1043" s="28"/>
      <c r="G1043" s="28"/>
      <c r="H1043" s="28"/>
      <c r="I1043" s="27">
        <f>I1044</f>
        <v>175</v>
      </c>
      <c r="J1043" s="147"/>
      <c r="K1043" s="147"/>
      <c r="L1043" s="147"/>
      <c r="M1043" s="147"/>
      <c r="N1043" s="160">
        <f aca="true" t="shared" si="225" ref="N1043:O1046">N1044</f>
        <v>0</v>
      </c>
      <c r="O1043" s="160">
        <f t="shared" si="225"/>
        <v>175</v>
      </c>
    </row>
    <row r="1044" spans="1:15" ht="60">
      <c r="A1044" s="121" t="s">
        <v>322</v>
      </c>
      <c r="B1044" s="26" t="s">
        <v>332</v>
      </c>
      <c r="C1044" s="26" t="s">
        <v>232</v>
      </c>
      <c r="D1044" s="26" t="s">
        <v>221</v>
      </c>
      <c r="E1044" s="26" t="s">
        <v>12</v>
      </c>
      <c r="F1044" s="28"/>
      <c r="G1044" s="28"/>
      <c r="H1044" s="28"/>
      <c r="I1044" s="27">
        <f>I1045</f>
        <v>175</v>
      </c>
      <c r="J1044" s="147"/>
      <c r="K1044" s="147"/>
      <c r="L1044" s="147"/>
      <c r="M1044" s="147"/>
      <c r="N1044" s="160">
        <f t="shared" si="225"/>
        <v>0</v>
      </c>
      <c r="O1044" s="160">
        <f t="shared" si="225"/>
        <v>175</v>
      </c>
    </row>
    <row r="1045" spans="1:15" ht="45">
      <c r="A1045" s="127" t="s">
        <v>273</v>
      </c>
      <c r="B1045" s="26" t="s">
        <v>332</v>
      </c>
      <c r="C1045" s="26" t="s">
        <v>232</v>
      </c>
      <c r="D1045" s="26" t="s">
        <v>221</v>
      </c>
      <c r="E1045" s="26" t="s">
        <v>12</v>
      </c>
      <c r="F1045" s="26" t="s">
        <v>272</v>
      </c>
      <c r="G1045" s="28"/>
      <c r="H1045" s="28"/>
      <c r="I1045" s="27">
        <f>I1046</f>
        <v>175</v>
      </c>
      <c r="J1045" s="147"/>
      <c r="K1045" s="147"/>
      <c r="L1045" s="147"/>
      <c r="M1045" s="147"/>
      <c r="N1045" s="160">
        <f t="shared" si="225"/>
        <v>0</v>
      </c>
      <c r="O1045" s="160">
        <f t="shared" si="225"/>
        <v>175</v>
      </c>
    </row>
    <row r="1046" spans="1:15" ht="18">
      <c r="A1046" s="121" t="s">
        <v>298</v>
      </c>
      <c r="B1046" s="26" t="s">
        <v>332</v>
      </c>
      <c r="C1046" s="26" t="s">
        <v>232</v>
      </c>
      <c r="D1046" s="26" t="s">
        <v>221</v>
      </c>
      <c r="E1046" s="26" t="s">
        <v>12</v>
      </c>
      <c r="F1046" s="26" t="s">
        <v>297</v>
      </c>
      <c r="G1046" s="28"/>
      <c r="H1046" s="28"/>
      <c r="I1046" s="27">
        <f>I1047</f>
        <v>175</v>
      </c>
      <c r="J1046" s="147"/>
      <c r="K1046" s="147"/>
      <c r="L1046" s="147"/>
      <c r="M1046" s="147"/>
      <c r="N1046" s="160">
        <f t="shared" si="225"/>
        <v>0</v>
      </c>
      <c r="O1046" s="160">
        <f t="shared" si="225"/>
        <v>175</v>
      </c>
    </row>
    <row r="1047" spans="1:15" ht="18">
      <c r="A1047" s="126" t="s">
        <v>260</v>
      </c>
      <c r="B1047" s="28" t="s">
        <v>332</v>
      </c>
      <c r="C1047" s="28" t="s">
        <v>232</v>
      </c>
      <c r="D1047" s="28" t="s">
        <v>221</v>
      </c>
      <c r="E1047" s="28" t="s">
        <v>12</v>
      </c>
      <c r="F1047" s="28" t="s">
        <v>297</v>
      </c>
      <c r="G1047" s="28" t="s">
        <v>248</v>
      </c>
      <c r="H1047" s="28"/>
      <c r="I1047" s="29">
        <v>175</v>
      </c>
      <c r="J1047" s="147"/>
      <c r="K1047" s="147"/>
      <c r="L1047" s="147"/>
      <c r="M1047" s="147"/>
      <c r="N1047" s="172">
        <v>0</v>
      </c>
      <c r="O1047" s="172">
        <f>I1047+N1047</f>
        <v>175</v>
      </c>
    </row>
    <row r="1048" spans="1:15" ht="33" customHeight="1">
      <c r="A1048" s="60" t="s">
        <v>253</v>
      </c>
      <c r="B1048" s="47" t="s">
        <v>236</v>
      </c>
      <c r="C1048" s="47"/>
      <c r="D1048" s="47"/>
      <c r="E1048" s="47"/>
      <c r="F1048" s="47"/>
      <c r="G1048" s="47"/>
      <c r="H1048" s="47"/>
      <c r="I1048" s="101">
        <f>I1051+I1081+I1107+I1096</f>
        <v>15609.099999999999</v>
      </c>
      <c r="J1048" s="101">
        <f aca="true" t="shared" si="226" ref="J1048:O1048">J1051+J1081+J1107+J1096</f>
        <v>0</v>
      </c>
      <c r="K1048" s="101">
        <f t="shared" si="226"/>
        <v>0</v>
      </c>
      <c r="L1048" s="101">
        <f t="shared" si="226"/>
        <v>0</v>
      </c>
      <c r="M1048" s="101">
        <f t="shared" si="226"/>
        <v>0</v>
      </c>
      <c r="N1048" s="171">
        <f t="shared" si="226"/>
        <v>3379.9</v>
      </c>
      <c r="O1048" s="171">
        <f t="shared" si="226"/>
        <v>18989</v>
      </c>
    </row>
    <row r="1049" spans="1:15" ht="18">
      <c r="A1049" s="60" t="s">
        <v>260</v>
      </c>
      <c r="B1049" s="47" t="s">
        <v>236</v>
      </c>
      <c r="C1049" s="47"/>
      <c r="D1049" s="47"/>
      <c r="E1049" s="47"/>
      <c r="F1049" s="47"/>
      <c r="G1049" s="47" t="s">
        <v>248</v>
      </c>
      <c r="H1049" s="47"/>
      <c r="I1049" s="101">
        <f>I1061+I1064+I1080+I1087+I1113+I1073+I1067+I1091+I1095</f>
        <v>13639.6</v>
      </c>
      <c r="J1049" s="101">
        <f aca="true" t="shared" si="227" ref="J1049:O1049">J1061+J1064+J1080+J1087+J1113+J1073+J1067+J1091+J1095</f>
        <v>0</v>
      </c>
      <c r="K1049" s="101">
        <f t="shared" si="227"/>
        <v>0</v>
      </c>
      <c r="L1049" s="101">
        <f t="shared" si="227"/>
        <v>0</v>
      </c>
      <c r="M1049" s="101">
        <f t="shared" si="227"/>
        <v>0</v>
      </c>
      <c r="N1049" s="171">
        <f t="shared" si="227"/>
        <v>3119.6</v>
      </c>
      <c r="O1049" s="171">
        <f t="shared" si="227"/>
        <v>16759.2</v>
      </c>
    </row>
    <row r="1050" spans="1:15" ht="18">
      <c r="A1050" s="60" t="s">
        <v>261</v>
      </c>
      <c r="B1050" s="47" t="s">
        <v>236</v>
      </c>
      <c r="C1050" s="47"/>
      <c r="D1050" s="47"/>
      <c r="E1050" s="47"/>
      <c r="F1050" s="47"/>
      <c r="G1050" s="47" t="s">
        <v>249</v>
      </c>
      <c r="H1050" s="47"/>
      <c r="I1050" s="101">
        <f>I1102+I1106+I1057</f>
        <v>1969.5</v>
      </c>
      <c r="J1050" s="101">
        <f aca="true" t="shared" si="228" ref="J1050:O1050">J1102+J1106+J1057</f>
        <v>0</v>
      </c>
      <c r="K1050" s="101">
        <f t="shared" si="228"/>
        <v>0</v>
      </c>
      <c r="L1050" s="101">
        <f t="shared" si="228"/>
        <v>0</v>
      </c>
      <c r="M1050" s="101">
        <f t="shared" si="228"/>
        <v>0</v>
      </c>
      <c r="N1050" s="171">
        <f t="shared" si="228"/>
        <v>260.3</v>
      </c>
      <c r="O1050" s="171">
        <f t="shared" si="228"/>
        <v>2229.8</v>
      </c>
    </row>
    <row r="1051" spans="1:15" ht="18">
      <c r="A1051" s="60" t="s">
        <v>265</v>
      </c>
      <c r="B1051" s="47" t="s">
        <v>236</v>
      </c>
      <c r="C1051" s="47" t="s">
        <v>215</v>
      </c>
      <c r="D1051" s="47"/>
      <c r="E1051" s="47"/>
      <c r="F1051" s="26"/>
      <c r="G1051" s="26"/>
      <c r="H1051" s="26"/>
      <c r="I1051" s="101">
        <f>I1052+I1068+I1074</f>
        <v>8471.8</v>
      </c>
      <c r="J1051" s="147"/>
      <c r="K1051" s="147"/>
      <c r="L1051" s="147"/>
      <c r="M1051" s="147"/>
      <c r="N1051" s="171">
        <f>N1052+N1068+N1074</f>
        <v>165.39999999999998</v>
      </c>
      <c r="O1051" s="171">
        <f>O1052+O1068+O1074</f>
        <v>8637.2</v>
      </c>
    </row>
    <row r="1052" spans="1:15" ht="61.5" customHeight="1">
      <c r="A1052" s="60" t="s">
        <v>341</v>
      </c>
      <c r="B1052" s="47" t="s">
        <v>236</v>
      </c>
      <c r="C1052" s="47" t="s">
        <v>215</v>
      </c>
      <c r="D1052" s="47" t="s">
        <v>223</v>
      </c>
      <c r="E1052" s="47"/>
      <c r="F1052" s="47"/>
      <c r="G1052" s="47"/>
      <c r="H1052" s="47"/>
      <c r="I1052" s="101">
        <f>I1053</f>
        <v>6333.8</v>
      </c>
      <c r="J1052" s="147"/>
      <c r="K1052" s="147"/>
      <c r="L1052" s="147"/>
      <c r="M1052" s="147"/>
      <c r="N1052" s="171">
        <f>N1053</f>
        <v>173.39999999999998</v>
      </c>
      <c r="O1052" s="171">
        <f>O1053</f>
        <v>6507.200000000001</v>
      </c>
    </row>
    <row r="1053" spans="1:15" ht="21" customHeight="1">
      <c r="A1053" s="121" t="s">
        <v>190</v>
      </c>
      <c r="B1053" s="26" t="s">
        <v>236</v>
      </c>
      <c r="C1053" s="26" t="s">
        <v>215</v>
      </c>
      <c r="D1053" s="26" t="s">
        <v>223</v>
      </c>
      <c r="E1053" s="26" t="s">
        <v>35</v>
      </c>
      <c r="F1053" s="26"/>
      <c r="G1053" s="26"/>
      <c r="H1053" s="26"/>
      <c r="I1053" s="27">
        <f>I1058+I1054</f>
        <v>6333.8</v>
      </c>
      <c r="J1053" s="27">
        <f aca="true" t="shared" si="229" ref="J1053:O1053">J1058+J1054</f>
        <v>0</v>
      </c>
      <c r="K1053" s="27">
        <f t="shared" si="229"/>
        <v>0</v>
      </c>
      <c r="L1053" s="27">
        <f t="shared" si="229"/>
        <v>0</v>
      </c>
      <c r="M1053" s="27">
        <f t="shared" si="229"/>
        <v>0</v>
      </c>
      <c r="N1053" s="160">
        <f t="shared" si="229"/>
        <v>173.39999999999998</v>
      </c>
      <c r="O1053" s="160">
        <f t="shared" si="229"/>
        <v>6507.200000000001</v>
      </c>
    </row>
    <row r="1054" spans="1:15" ht="140.25" customHeight="1">
      <c r="A1054" s="131" t="s">
        <v>575</v>
      </c>
      <c r="B1054" s="26" t="s">
        <v>236</v>
      </c>
      <c r="C1054" s="26" t="s">
        <v>215</v>
      </c>
      <c r="D1054" s="26" t="s">
        <v>223</v>
      </c>
      <c r="E1054" s="167" t="s">
        <v>576</v>
      </c>
      <c r="F1054" s="26"/>
      <c r="G1054" s="26"/>
      <c r="H1054" s="26"/>
      <c r="I1054" s="27">
        <f>I1055</f>
        <v>0</v>
      </c>
      <c r="J1054" s="147"/>
      <c r="K1054" s="147"/>
      <c r="L1054" s="147"/>
      <c r="M1054" s="147"/>
      <c r="N1054" s="160">
        <f aca="true" t="shared" si="230" ref="N1054:O1056">N1055</f>
        <v>95.8</v>
      </c>
      <c r="O1054" s="160">
        <f t="shared" si="230"/>
        <v>95.8</v>
      </c>
    </row>
    <row r="1055" spans="1:15" ht="87.75" customHeight="1">
      <c r="A1055" s="121" t="s">
        <v>344</v>
      </c>
      <c r="B1055" s="26" t="s">
        <v>236</v>
      </c>
      <c r="C1055" s="26" t="s">
        <v>215</v>
      </c>
      <c r="D1055" s="26" t="s">
        <v>223</v>
      </c>
      <c r="E1055" s="167" t="s">
        <v>576</v>
      </c>
      <c r="F1055" s="26" t="s">
        <v>268</v>
      </c>
      <c r="G1055" s="26"/>
      <c r="H1055" s="26"/>
      <c r="I1055" s="27">
        <f>I1056</f>
        <v>0</v>
      </c>
      <c r="J1055" s="147"/>
      <c r="K1055" s="147"/>
      <c r="L1055" s="147"/>
      <c r="M1055" s="147"/>
      <c r="N1055" s="160">
        <f t="shared" si="230"/>
        <v>95.8</v>
      </c>
      <c r="O1055" s="160">
        <f t="shared" si="230"/>
        <v>95.8</v>
      </c>
    </row>
    <row r="1056" spans="1:15" ht="35.25" customHeight="1">
      <c r="A1056" s="121" t="s">
        <v>343</v>
      </c>
      <c r="B1056" s="26" t="s">
        <v>236</v>
      </c>
      <c r="C1056" s="26" t="s">
        <v>215</v>
      </c>
      <c r="D1056" s="26" t="s">
        <v>223</v>
      </c>
      <c r="E1056" s="167" t="s">
        <v>576</v>
      </c>
      <c r="F1056" s="26" t="s">
        <v>269</v>
      </c>
      <c r="G1056" s="26"/>
      <c r="H1056" s="26"/>
      <c r="I1056" s="27">
        <f>I1057</f>
        <v>0</v>
      </c>
      <c r="J1056" s="147"/>
      <c r="K1056" s="147"/>
      <c r="L1056" s="147"/>
      <c r="M1056" s="147"/>
      <c r="N1056" s="160">
        <f t="shared" si="230"/>
        <v>95.8</v>
      </c>
      <c r="O1056" s="160">
        <f t="shared" si="230"/>
        <v>95.8</v>
      </c>
    </row>
    <row r="1057" spans="1:15" ht="21" customHeight="1">
      <c r="A1057" s="126" t="s">
        <v>261</v>
      </c>
      <c r="B1057" s="28" t="s">
        <v>236</v>
      </c>
      <c r="C1057" s="28" t="s">
        <v>215</v>
      </c>
      <c r="D1057" s="28" t="s">
        <v>223</v>
      </c>
      <c r="E1057" s="56" t="s">
        <v>576</v>
      </c>
      <c r="F1057" s="28" t="s">
        <v>269</v>
      </c>
      <c r="G1057" s="28" t="s">
        <v>249</v>
      </c>
      <c r="H1057" s="26"/>
      <c r="I1057" s="29">
        <v>0</v>
      </c>
      <c r="J1057" s="150"/>
      <c r="K1057" s="150"/>
      <c r="L1057" s="150"/>
      <c r="M1057" s="150"/>
      <c r="N1057" s="164">
        <v>95.8</v>
      </c>
      <c r="O1057" s="164">
        <f>I1057+N1057</f>
        <v>95.8</v>
      </c>
    </row>
    <row r="1058" spans="1:15" ht="34.5" customHeight="1">
      <c r="A1058" s="128" t="s">
        <v>267</v>
      </c>
      <c r="B1058" s="26" t="s">
        <v>236</v>
      </c>
      <c r="C1058" s="26" t="s">
        <v>215</v>
      </c>
      <c r="D1058" s="26" t="s">
        <v>223</v>
      </c>
      <c r="E1058" s="26" t="s">
        <v>399</v>
      </c>
      <c r="F1058" s="26"/>
      <c r="G1058" s="26"/>
      <c r="H1058" s="26"/>
      <c r="I1058" s="27">
        <f>I1059+I1062+I1065</f>
        <v>6333.8</v>
      </c>
      <c r="J1058" s="147"/>
      <c r="K1058" s="147"/>
      <c r="L1058" s="147"/>
      <c r="M1058" s="147"/>
      <c r="N1058" s="160">
        <f>N1059+N1062+N1065</f>
        <v>77.6</v>
      </c>
      <c r="O1058" s="160">
        <f>O1059+O1062+O1065</f>
        <v>6411.400000000001</v>
      </c>
    </row>
    <row r="1059" spans="1:15" ht="90">
      <c r="A1059" s="121" t="s">
        <v>344</v>
      </c>
      <c r="B1059" s="26" t="s">
        <v>236</v>
      </c>
      <c r="C1059" s="26" t="s">
        <v>215</v>
      </c>
      <c r="D1059" s="26" t="s">
        <v>223</v>
      </c>
      <c r="E1059" s="26" t="s">
        <v>399</v>
      </c>
      <c r="F1059" s="26" t="s">
        <v>268</v>
      </c>
      <c r="G1059" s="26"/>
      <c r="H1059" s="26"/>
      <c r="I1059" s="27">
        <f>I1060</f>
        <v>5941.6</v>
      </c>
      <c r="J1059" s="147"/>
      <c r="K1059" s="147"/>
      <c r="L1059" s="147"/>
      <c r="M1059" s="147"/>
      <c r="N1059" s="160">
        <f>N1060</f>
        <v>77.6</v>
      </c>
      <c r="O1059" s="160">
        <f>O1060</f>
        <v>6019.200000000001</v>
      </c>
    </row>
    <row r="1060" spans="1:15" ht="35.25" customHeight="1">
      <c r="A1060" s="121" t="s">
        <v>343</v>
      </c>
      <c r="B1060" s="26" t="s">
        <v>236</v>
      </c>
      <c r="C1060" s="26" t="s">
        <v>215</v>
      </c>
      <c r="D1060" s="26" t="s">
        <v>223</v>
      </c>
      <c r="E1060" s="26" t="s">
        <v>399</v>
      </c>
      <c r="F1060" s="26" t="s">
        <v>269</v>
      </c>
      <c r="G1060" s="26"/>
      <c r="H1060" s="26"/>
      <c r="I1060" s="27">
        <f>I1061</f>
        <v>5941.6</v>
      </c>
      <c r="J1060" s="147"/>
      <c r="K1060" s="147"/>
      <c r="L1060" s="147"/>
      <c r="M1060" s="147"/>
      <c r="N1060" s="160">
        <f>N1061</f>
        <v>77.6</v>
      </c>
      <c r="O1060" s="160">
        <f>O1061</f>
        <v>6019.200000000001</v>
      </c>
    </row>
    <row r="1061" spans="1:15" ht="18">
      <c r="A1061" s="126" t="s">
        <v>260</v>
      </c>
      <c r="B1061" s="28" t="s">
        <v>236</v>
      </c>
      <c r="C1061" s="28" t="s">
        <v>215</v>
      </c>
      <c r="D1061" s="28" t="s">
        <v>223</v>
      </c>
      <c r="E1061" s="28" t="s">
        <v>399</v>
      </c>
      <c r="F1061" s="28" t="s">
        <v>269</v>
      </c>
      <c r="G1061" s="28" t="s">
        <v>248</v>
      </c>
      <c r="H1061" s="28"/>
      <c r="I1061" s="29">
        <v>5941.6</v>
      </c>
      <c r="J1061" s="147"/>
      <c r="K1061" s="147"/>
      <c r="L1061" s="147"/>
      <c r="M1061" s="147"/>
      <c r="N1061" s="172">
        <v>77.6</v>
      </c>
      <c r="O1061" s="172">
        <f>I1061+N1061</f>
        <v>6019.200000000001</v>
      </c>
    </row>
    <row r="1062" spans="1:15" ht="45">
      <c r="A1062" s="127" t="s">
        <v>359</v>
      </c>
      <c r="B1062" s="26" t="s">
        <v>236</v>
      </c>
      <c r="C1062" s="26" t="s">
        <v>215</v>
      </c>
      <c r="D1062" s="26" t="s">
        <v>223</v>
      </c>
      <c r="E1062" s="26" t="s">
        <v>399</v>
      </c>
      <c r="F1062" s="26" t="s">
        <v>270</v>
      </c>
      <c r="G1062" s="26"/>
      <c r="H1062" s="26"/>
      <c r="I1062" s="27">
        <f>I1063</f>
        <v>391.2</v>
      </c>
      <c r="J1062" s="147"/>
      <c r="K1062" s="147"/>
      <c r="L1062" s="147"/>
      <c r="M1062" s="147"/>
      <c r="N1062" s="160">
        <f>N1063</f>
        <v>0</v>
      </c>
      <c r="O1062" s="160">
        <f>O1063</f>
        <v>391.2</v>
      </c>
    </row>
    <row r="1063" spans="1:15" ht="45">
      <c r="A1063" s="127" t="s">
        <v>345</v>
      </c>
      <c r="B1063" s="26" t="s">
        <v>236</v>
      </c>
      <c r="C1063" s="26" t="s">
        <v>215</v>
      </c>
      <c r="D1063" s="26" t="s">
        <v>223</v>
      </c>
      <c r="E1063" s="26" t="s">
        <v>399</v>
      </c>
      <c r="F1063" s="26" t="s">
        <v>271</v>
      </c>
      <c r="G1063" s="26"/>
      <c r="H1063" s="26"/>
      <c r="I1063" s="27">
        <f>I1064</f>
        <v>391.2</v>
      </c>
      <c r="J1063" s="147"/>
      <c r="K1063" s="147"/>
      <c r="L1063" s="147"/>
      <c r="M1063" s="147"/>
      <c r="N1063" s="160">
        <f>N1064</f>
        <v>0</v>
      </c>
      <c r="O1063" s="160">
        <f>O1064</f>
        <v>391.2</v>
      </c>
    </row>
    <row r="1064" spans="1:15" ht="18">
      <c r="A1064" s="126" t="s">
        <v>260</v>
      </c>
      <c r="B1064" s="28" t="s">
        <v>236</v>
      </c>
      <c r="C1064" s="28" t="s">
        <v>215</v>
      </c>
      <c r="D1064" s="28" t="s">
        <v>223</v>
      </c>
      <c r="E1064" s="28" t="s">
        <v>399</v>
      </c>
      <c r="F1064" s="28" t="s">
        <v>271</v>
      </c>
      <c r="G1064" s="28" t="s">
        <v>248</v>
      </c>
      <c r="H1064" s="28"/>
      <c r="I1064" s="29">
        <v>391.2</v>
      </c>
      <c r="J1064" s="147"/>
      <c r="K1064" s="147"/>
      <c r="L1064" s="147"/>
      <c r="M1064" s="147"/>
      <c r="N1064" s="172">
        <v>0</v>
      </c>
      <c r="O1064" s="172">
        <f>I1064+N1064</f>
        <v>391.2</v>
      </c>
    </row>
    <row r="1065" spans="1:15" ht="18">
      <c r="A1065" s="127" t="s">
        <v>279</v>
      </c>
      <c r="B1065" s="26" t="s">
        <v>236</v>
      </c>
      <c r="C1065" s="26" t="s">
        <v>215</v>
      </c>
      <c r="D1065" s="26" t="s">
        <v>223</v>
      </c>
      <c r="E1065" s="26" t="s">
        <v>399</v>
      </c>
      <c r="F1065" s="26" t="s">
        <v>278</v>
      </c>
      <c r="G1065" s="26"/>
      <c r="H1065" s="28"/>
      <c r="I1065" s="27">
        <f>I1066</f>
        <v>1</v>
      </c>
      <c r="J1065" s="147"/>
      <c r="K1065" s="147"/>
      <c r="L1065" s="147"/>
      <c r="M1065" s="147"/>
      <c r="N1065" s="160">
        <f>N1066</f>
        <v>0</v>
      </c>
      <c r="O1065" s="160">
        <f>O1066</f>
        <v>1</v>
      </c>
    </row>
    <row r="1066" spans="1:15" ht="18">
      <c r="A1066" s="127" t="s">
        <v>281</v>
      </c>
      <c r="B1066" s="26" t="s">
        <v>236</v>
      </c>
      <c r="C1066" s="26" t="s">
        <v>215</v>
      </c>
      <c r="D1066" s="26" t="s">
        <v>223</v>
      </c>
      <c r="E1066" s="26" t="s">
        <v>399</v>
      </c>
      <c r="F1066" s="26" t="s">
        <v>280</v>
      </c>
      <c r="G1066" s="26"/>
      <c r="H1066" s="28"/>
      <c r="I1066" s="27">
        <f>I1067</f>
        <v>1</v>
      </c>
      <c r="J1066" s="147"/>
      <c r="K1066" s="147"/>
      <c r="L1066" s="147"/>
      <c r="M1066" s="147"/>
      <c r="N1066" s="160">
        <f>N1067</f>
        <v>0</v>
      </c>
      <c r="O1066" s="160">
        <f>O1067</f>
        <v>1</v>
      </c>
    </row>
    <row r="1067" spans="1:15" ht="18">
      <c r="A1067" s="129" t="s">
        <v>260</v>
      </c>
      <c r="B1067" s="28" t="s">
        <v>236</v>
      </c>
      <c r="C1067" s="28" t="s">
        <v>215</v>
      </c>
      <c r="D1067" s="28" t="s">
        <v>223</v>
      </c>
      <c r="E1067" s="28" t="s">
        <v>399</v>
      </c>
      <c r="F1067" s="28" t="s">
        <v>280</v>
      </c>
      <c r="G1067" s="28" t="s">
        <v>248</v>
      </c>
      <c r="H1067" s="28"/>
      <c r="I1067" s="29">
        <v>1</v>
      </c>
      <c r="J1067" s="147"/>
      <c r="K1067" s="147"/>
      <c r="L1067" s="147"/>
      <c r="M1067" s="147"/>
      <c r="N1067" s="172">
        <v>0</v>
      </c>
      <c r="O1067" s="172">
        <f>I1067+N1067</f>
        <v>1</v>
      </c>
    </row>
    <row r="1068" spans="1:15" ht="28.5">
      <c r="A1068" s="65" t="s">
        <v>468</v>
      </c>
      <c r="B1068" s="47" t="s">
        <v>236</v>
      </c>
      <c r="C1068" s="47" t="s">
        <v>215</v>
      </c>
      <c r="D1068" s="47" t="s">
        <v>222</v>
      </c>
      <c r="E1068" s="47"/>
      <c r="F1068" s="47"/>
      <c r="G1068" s="47"/>
      <c r="H1068" s="28"/>
      <c r="I1068" s="101">
        <f>I1069</f>
        <v>2000</v>
      </c>
      <c r="J1068" s="147"/>
      <c r="K1068" s="147"/>
      <c r="L1068" s="147"/>
      <c r="M1068" s="147"/>
      <c r="N1068" s="171">
        <f aca="true" t="shared" si="231" ref="N1068:O1072">N1069</f>
        <v>0</v>
      </c>
      <c r="O1068" s="171">
        <f t="shared" si="231"/>
        <v>2000</v>
      </c>
    </row>
    <row r="1069" spans="1:15" ht="24" customHeight="1">
      <c r="A1069" s="127" t="s">
        <v>190</v>
      </c>
      <c r="B1069" s="26" t="s">
        <v>236</v>
      </c>
      <c r="C1069" s="26" t="s">
        <v>215</v>
      </c>
      <c r="D1069" s="26" t="s">
        <v>222</v>
      </c>
      <c r="E1069" s="26" t="s">
        <v>35</v>
      </c>
      <c r="F1069" s="26"/>
      <c r="G1069" s="26"/>
      <c r="H1069" s="28"/>
      <c r="I1069" s="27">
        <f>I1070</f>
        <v>2000</v>
      </c>
      <c r="J1069" s="147"/>
      <c r="K1069" s="147"/>
      <c r="L1069" s="147"/>
      <c r="M1069" s="147"/>
      <c r="N1069" s="160">
        <f t="shared" si="231"/>
        <v>0</v>
      </c>
      <c r="O1069" s="160">
        <f t="shared" si="231"/>
        <v>2000</v>
      </c>
    </row>
    <row r="1070" spans="1:15" ht="45">
      <c r="A1070" s="127" t="s">
        <v>469</v>
      </c>
      <c r="B1070" s="26" t="s">
        <v>236</v>
      </c>
      <c r="C1070" s="26" t="s">
        <v>215</v>
      </c>
      <c r="D1070" s="26" t="s">
        <v>222</v>
      </c>
      <c r="E1070" s="26" t="s">
        <v>496</v>
      </c>
      <c r="F1070" s="26"/>
      <c r="G1070" s="26"/>
      <c r="H1070" s="28"/>
      <c r="I1070" s="27">
        <f>I1071</f>
        <v>2000</v>
      </c>
      <c r="J1070" s="147"/>
      <c r="K1070" s="147"/>
      <c r="L1070" s="147"/>
      <c r="M1070" s="147"/>
      <c r="N1070" s="160">
        <f t="shared" si="231"/>
        <v>0</v>
      </c>
      <c r="O1070" s="160">
        <f t="shared" si="231"/>
        <v>2000</v>
      </c>
    </row>
    <row r="1071" spans="1:15" ht="18">
      <c r="A1071" s="130" t="s">
        <v>279</v>
      </c>
      <c r="B1071" s="26" t="s">
        <v>236</v>
      </c>
      <c r="C1071" s="26" t="s">
        <v>215</v>
      </c>
      <c r="D1071" s="26" t="s">
        <v>222</v>
      </c>
      <c r="E1071" s="26" t="s">
        <v>496</v>
      </c>
      <c r="F1071" s="26" t="s">
        <v>278</v>
      </c>
      <c r="G1071" s="26"/>
      <c r="H1071" s="28"/>
      <c r="I1071" s="27">
        <f>I1072</f>
        <v>2000</v>
      </c>
      <c r="J1071" s="147"/>
      <c r="K1071" s="147"/>
      <c r="L1071" s="147"/>
      <c r="M1071" s="147"/>
      <c r="N1071" s="160">
        <f t="shared" si="231"/>
        <v>0</v>
      </c>
      <c r="O1071" s="160">
        <f t="shared" si="231"/>
        <v>2000</v>
      </c>
    </row>
    <row r="1072" spans="1:15" ht="18">
      <c r="A1072" s="130" t="s">
        <v>470</v>
      </c>
      <c r="B1072" s="26" t="s">
        <v>236</v>
      </c>
      <c r="C1072" s="26" t="s">
        <v>215</v>
      </c>
      <c r="D1072" s="26" t="s">
        <v>222</v>
      </c>
      <c r="E1072" s="26" t="s">
        <v>496</v>
      </c>
      <c r="F1072" s="26" t="s">
        <v>471</v>
      </c>
      <c r="G1072" s="26"/>
      <c r="H1072" s="28"/>
      <c r="I1072" s="27">
        <f>I1073</f>
        <v>2000</v>
      </c>
      <c r="J1072" s="147"/>
      <c r="K1072" s="147"/>
      <c r="L1072" s="147"/>
      <c r="M1072" s="147"/>
      <c r="N1072" s="160">
        <f t="shared" si="231"/>
        <v>0</v>
      </c>
      <c r="O1072" s="160">
        <f t="shared" si="231"/>
        <v>2000</v>
      </c>
    </row>
    <row r="1073" spans="1:15" ht="18">
      <c r="A1073" s="126" t="s">
        <v>260</v>
      </c>
      <c r="B1073" s="28" t="s">
        <v>236</v>
      </c>
      <c r="C1073" s="28" t="s">
        <v>215</v>
      </c>
      <c r="D1073" s="28" t="s">
        <v>222</v>
      </c>
      <c r="E1073" s="28" t="s">
        <v>496</v>
      </c>
      <c r="F1073" s="28" t="s">
        <v>471</v>
      </c>
      <c r="G1073" s="28" t="s">
        <v>248</v>
      </c>
      <c r="H1073" s="28"/>
      <c r="I1073" s="29">
        <v>2000</v>
      </c>
      <c r="J1073" s="147"/>
      <c r="K1073" s="147"/>
      <c r="L1073" s="147"/>
      <c r="M1073" s="147"/>
      <c r="N1073" s="172">
        <v>0</v>
      </c>
      <c r="O1073" s="172">
        <f>I1073+N1073</f>
        <v>2000</v>
      </c>
    </row>
    <row r="1074" spans="1:15" ht="18.75" customHeight="1">
      <c r="A1074" s="65" t="s">
        <v>202</v>
      </c>
      <c r="B1074" s="153" t="s">
        <v>236</v>
      </c>
      <c r="C1074" s="153" t="s">
        <v>215</v>
      </c>
      <c r="D1074" s="153" t="s">
        <v>256</v>
      </c>
      <c r="E1074" s="153" t="s">
        <v>235</v>
      </c>
      <c r="F1074" s="153"/>
      <c r="G1074" s="153"/>
      <c r="H1074" s="153"/>
      <c r="I1074" s="154">
        <f>I1075</f>
        <v>138</v>
      </c>
      <c r="J1074" s="147"/>
      <c r="K1074" s="147"/>
      <c r="L1074" s="147"/>
      <c r="M1074" s="147"/>
      <c r="N1074" s="174">
        <f aca="true" t="shared" si="232" ref="N1074:O1076">N1075</f>
        <v>-8</v>
      </c>
      <c r="O1074" s="174">
        <f t="shared" si="232"/>
        <v>130</v>
      </c>
    </row>
    <row r="1075" spans="1:15" ht="64.5" customHeight="1">
      <c r="A1075" s="151" t="s">
        <v>362</v>
      </c>
      <c r="B1075" s="26" t="s">
        <v>236</v>
      </c>
      <c r="C1075" s="26" t="s">
        <v>215</v>
      </c>
      <c r="D1075" s="26" t="s">
        <v>256</v>
      </c>
      <c r="E1075" s="26" t="s">
        <v>36</v>
      </c>
      <c r="F1075" s="26"/>
      <c r="G1075" s="26"/>
      <c r="H1075" s="26"/>
      <c r="I1075" s="27">
        <f>I1076</f>
        <v>138</v>
      </c>
      <c r="J1075" s="148"/>
      <c r="K1075" s="148"/>
      <c r="L1075" s="148"/>
      <c r="M1075" s="148"/>
      <c r="N1075" s="160">
        <f t="shared" si="232"/>
        <v>-8</v>
      </c>
      <c r="O1075" s="160">
        <f t="shared" si="232"/>
        <v>130</v>
      </c>
    </row>
    <row r="1076" spans="1:15" ht="45">
      <c r="A1076" s="121" t="s">
        <v>329</v>
      </c>
      <c r="B1076" s="26" t="s">
        <v>236</v>
      </c>
      <c r="C1076" s="26" t="s">
        <v>215</v>
      </c>
      <c r="D1076" s="26" t="s">
        <v>256</v>
      </c>
      <c r="E1076" s="26" t="s">
        <v>439</v>
      </c>
      <c r="F1076" s="26"/>
      <c r="G1076" s="26"/>
      <c r="H1076" s="26"/>
      <c r="I1076" s="27">
        <f>I1077</f>
        <v>138</v>
      </c>
      <c r="J1076" s="148"/>
      <c r="K1076" s="148"/>
      <c r="L1076" s="148"/>
      <c r="M1076" s="148"/>
      <c r="N1076" s="160">
        <f t="shared" si="232"/>
        <v>-8</v>
      </c>
      <c r="O1076" s="160">
        <f t="shared" si="232"/>
        <v>130</v>
      </c>
    </row>
    <row r="1077" spans="1:15" ht="18">
      <c r="A1077" s="127" t="s">
        <v>326</v>
      </c>
      <c r="B1077" s="26" t="s">
        <v>236</v>
      </c>
      <c r="C1077" s="26" t="s">
        <v>215</v>
      </c>
      <c r="D1077" s="26" t="s">
        <v>256</v>
      </c>
      <c r="E1077" s="26" t="s">
        <v>440</v>
      </c>
      <c r="F1077" s="26"/>
      <c r="G1077" s="26"/>
      <c r="H1077" s="26"/>
      <c r="I1077" s="27">
        <f>I1079</f>
        <v>138</v>
      </c>
      <c r="J1077" s="148"/>
      <c r="K1077" s="148"/>
      <c r="L1077" s="148"/>
      <c r="M1077" s="148"/>
      <c r="N1077" s="160">
        <f>N1079</f>
        <v>-8</v>
      </c>
      <c r="O1077" s="160">
        <f>O1079</f>
        <v>130</v>
      </c>
    </row>
    <row r="1078" spans="1:15" ht="45">
      <c r="A1078" s="127" t="s">
        <v>273</v>
      </c>
      <c r="B1078" s="26" t="s">
        <v>236</v>
      </c>
      <c r="C1078" s="26" t="s">
        <v>215</v>
      </c>
      <c r="D1078" s="26" t="s">
        <v>256</v>
      </c>
      <c r="E1078" s="26" t="s">
        <v>440</v>
      </c>
      <c r="F1078" s="26" t="s">
        <v>272</v>
      </c>
      <c r="G1078" s="26"/>
      <c r="H1078" s="26"/>
      <c r="I1078" s="27">
        <f>I1079</f>
        <v>138</v>
      </c>
      <c r="J1078" s="148"/>
      <c r="K1078" s="148"/>
      <c r="L1078" s="148"/>
      <c r="M1078" s="148"/>
      <c r="N1078" s="160">
        <f>N1079</f>
        <v>-8</v>
      </c>
      <c r="O1078" s="160">
        <f>O1079</f>
        <v>130</v>
      </c>
    </row>
    <row r="1079" spans="1:15" ht="75">
      <c r="A1079" s="121" t="s">
        <v>43</v>
      </c>
      <c r="B1079" s="155" t="s">
        <v>236</v>
      </c>
      <c r="C1079" s="155" t="s">
        <v>215</v>
      </c>
      <c r="D1079" s="155" t="s">
        <v>256</v>
      </c>
      <c r="E1079" s="155" t="s">
        <v>440</v>
      </c>
      <c r="F1079" s="155" t="s">
        <v>42</v>
      </c>
      <c r="G1079" s="155"/>
      <c r="H1079" s="155"/>
      <c r="I1079" s="156">
        <f>I1080</f>
        <v>138</v>
      </c>
      <c r="J1079" s="147"/>
      <c r="K1079" s="147"/>
      <c r="L1079" s="147"/>
      <c r="M1079" s="147"/>
      <c r="N1079" s="175">
        <f>N1080</f>
        <v>-8</v>
      </c>
      <c r="O1079" s="175">
        <f>O1080</f>
        <v>130</v>
      </c>
    </row>
    <row r="1080" spans="1:15" ht="18">
      <c r="A1080" s="129" t="s">
        <v>260</v>
      </c>
      <c r="B1080" s="28" t="s">
        <v>236</v>
      </c>
      <c r="C1080" s="28" t="s">
        <v>215</v>
      </c>
      <c r="D1080" s="28" t="s">
        <v>256</v>
      </c>
      <c r="E1080" s="28" t="s">
        <v>440</v>
      </c>
      <c r="F1080" s="28" t="s">
        <v>42</v>
      </c>
      <c r="G1080" s="28" t="s">
        <v>248</v>
      </c>
      <c r="H1080" s="28"/>
      <c r="I1080" s="29">
        <v>138</v>
      </c>
      <c r="J1080" s="147"/>
      <c r="K1080" s="147"/>
      <c r="L1080" s="147"/>
      <c r="M1080" s="147"/>
      <c r="N1080" s="172">
        <v>-8</v>
      </c>
      <c r="O1080" s="172">
        <f>I1080+N1080</f>
        <v>130</v>
      </c>
    </row>
    <row r="1081" spans="1:15" ht="18">
      <c r="A1081" s="60" t="s">
        <v>204</v>
      </c>
      <c r="B1081" s="47" t="s">
        <v>236</v>
      </c>
      <c r="C1081" s="47" t="s">
        <v>220</v>
      </c>
      <c r="D1081" s="26"/>
      <c r="E1081" s="26"/>
      <c r="F1081" s="26"/>
      <c r="G1081" s="26"/>
      <c r="H1081" s="26"/>
      <c r="I1081" s="101">
        <f>I1082</f>
        <v>1750</v>
      </c>
      <c r="J1081" s="147"/>
      <c r="K1081" s="147"/>
      <c r="L1081" s="147"/>
      <c r="M1081" s="147"/>
      <c r="N1081" s="171">
        <f>N1082</f>
        <v>3500</v>
      </c>
      <c r="O1081" s="171">
        <f>O1082</f>
        <v>5250</v>
      </c>
    </row>
    <row r="1082" spans="1:15" ht="18">
      <c r="A1082" s="65" t="s">
        <v>206</v>
      </c>
      <c r="B1082" s="47" t="s">
        <v>236</v>
      </c>
      <c r="C1082" s="47" t="s">
        <v>220</v>
      </c>
      <c r="D1082" s="47" t="s">
        <v>221</v>
      </c>
      <c r="E1082" s="26"/>
      <c r="F1082" s="26"/>
      <c r="G1082" s="26"/>
      <c r="H1082" s="26"/>
      <c r="I1082" s="101">
        <f>I1083</f>
        <v>1750</v>
      </c>
      <c r="J1082" s="147"/>
      <c r="K1082" s="147"/>
      <c r="L1082" s="147"/>
      <c r="M1082" s="147"/>
      <c r="N1082" s="171">
        <f>N1083</f>
        <v>3500</v>
      </c>
      <c r="O1082" s="171">
        <f>O1083</f>
        <v>5250</v>
      </c>
    </row>
    <row r="1083" spans="1:15" ht="20.25" customHeight="1">
      <c r="A1083" s="127" t="s">
        <v>190</v>
      </c>
      <c r="B1083" s="26" t="s">
        <v>236</v>
      </c>
      <c r="C1083" s="26" t="s">
        <v>220</v>
      </c>
      <c r="D1083" s="26" t="s">
        <v>221</v>
      </c>
      <c r="E1083" s="26" t="s">
        <v>400</v>
      </c>
      <c r="F1083" s="26"/>
      <c r="G1083" s="26"/>
      <c r="H1083" s="26"/>
      <c r="I1083" s="27">
        <f>I1084+I1088+I1092</f>
        <v>1750</v>
      </c>
      <c r="J1083" s="27">
        <f aca="true" t="shared" si="233" ref="J1083:O1083">J1084+J1088+J1092</f>
        <v>0</v>
      </c>
      <c r="K1083" s="27">
        <f t="shared" si="233"/>
        <v>0</v>
      </c>
      <c r="L1083" s="27">
        <f t="shared" si="233"/>
        <v>0</v>
      </c>
      <c r="M1083" s="27">
        <f t="shared" si="233"/>
        <v>0</v>
      </c>
      <c r="N1083" s="160">
        <f t="shared" si="233"/>
        <v>3500</v>
      </c>
      <c r="O1083" s="160">
        <f t="shared" si="233"/>
        <v>5250</v>
      </c>
    </row>
    <row r="1084" spans="1:15" ht="75">
      <c r="A1084" s="127" t="s">
        <v>336</v>
      </c>
      <c r="B1084" s="26" t="s">
        <v>236</v>
      </c>
      <c r="C1084" s="26" t="s">
        <v>220</v>
      </c>
      <c r="D1084" s="26" t="s">
        <v>221</v>
      </c>
      <c r="E1084" s="26" t="s">
        <v>37</v>
      </c>
      <c r="F1084" s="26"/>
      <c r="G1084" s="26"/>
      <c r="H1084" s="26"/>
      <c r="I1084" s="27">
        <f>I1086</f>
        <v>750</v>
      </c>
      <c r="J1084" s="147"/>
      <c r="K1084" s="147"/>
      <c r="L1084" s="147"/>
      <c r="M1084" s="147"/>
      <c r="N1084" s="160">
        <f>N1086</f>
        <v>0</v>
      </c>
      <c r="O1084" s="160">
        <f>O1086</f>
        <v>750</v>
      </c>
    </row>
    <row r="1085" spans="1:15" ht="18">
      <c r="A1085" s="127" t="s">
        <v>279</v>
      </c>
      <c r="B1085" s="26" t="s">
        <v>236</v>
      </c>
      <c r="C1085" s="26" t="s">
        <v>220</v>
      </c>
      <c r="D1085" s="26" t="s">
        <v>221</v>
      </c>
      <c r="E1085" s="26" t="s">
        <v>37</v>
      </c>
      <c r="F1085" s="26" t="s">
        <v>278</v>
      </c>
      <c r="G1085" s="26"/>
      <c r="H1085" s="26"/>
      <c r="I1085" s="27">
        <f>I1086</f>
        <v>750</v>
      </c>
      <c r="J1085" s="147"/>
      <c r="K1085" s="147"/>
      <c r="L1085" s="147"/>
      <c r="M1085" s="147"/>
      <c r="N1085" s="160">
        <f>N1086</f>
        <v>0</v>
      </c>
      <c r="O1085" s="160">
        <f>O1086</f>
        <v>750</v>
      </c>
    </row>
    <row r="1086" spans="1:15" ht="75">
      <c r="A1086" s="127" t="s">
        <v>414</v>
      </c>
      <c r="B1086" s="26" t="s">
        <v>236</v>
      </c>
      <c r="C1086" s="26" t="s">
        <v>220</v>
      </c>
      <c r="D1086" s="26" t="s">
        <v>221</v>
      </c>
      <c r="E1086" s="26" t="s">
        <v>37</v>
      </c>
      <c r="F1086" s="26" t="s">
        <v>300</v>
      </c>
      <c r="G1086" s="26"/>
      <c r="H1086" s="26"/>
      <c r="I1086" s="27">
        <f>I1087</f>
        <v>750</v>
      </c>
      <c r="J1086" s="147"/>
      <c r="K1086" s="147"/>
      <c r="L1086" s="147"/>
      <c r="M1086" s="147"/>
      <c r="N1086" s="160">
        <f>N1087</f>
        <v>0</v>
      </c>
      <c r="O1086" s="160">
        <f>O1087</f>
        <v>750</v>
      </c>
    </row>
    <row r="1087" spans="1:15" ht="18">
      <c r="A1087" s="126" t="s">
        <v>260</v>
      </c>
      <c r="B1087" s="28" t="s">
        <v>236</v>
      </c>
      <c r="C1087" s="28" t="s">
        <v>220</v>
      </c>
      <c r="D1087" s="28" t="s">
        <v>221</v>
      </c>
      <c r="E1087" s="28" t="s">
        <v>37</v>
      </c>
      <c r="F1087" s="28" t="s">
        <v>300</v>
      </c>
      <c r="G1087" s="28" t="s">
        <v>248</v>
      </c>
      <c r="H1087" s="28"/>
      <c r="I1087" s="29">
        <v>750</v>
      </c>
      <c r="J1087" s="147"/>
      <c r="K1087" s="147"/>
      <c r="L1087" s="147"/>
      <c r="M1087" s="147"/>
      <c r="N1087" s="172">
        <v>0</v>
      </c>
      <c r="O1087" s="172">
        <f>I1087+N1087</f>
        <v>750</v>
      </c>
    </row>
    <row r="1088" spans="1:15" ht="148.5" customHeight="1">
      <c r="A1088" s="127" t="s">
        <v>544</v>
      </c>
      <c r="B1088" s="26" t="s">
        <v>236</v>
      </c>
      <c r="C1088" s="26" t="s">
        <v>220</v>
      </c>
      <c r="D1088" s="26" t="s">
        <v>221</v>
      </c>
      <c r="E1088" s="26" t="s">
        <v>541</v>
      </c>
      <c r="F1088" s="28"/>
      <c r="G1088" s="28"/>
      <c r="H1088" s="28"/>
      <c r="I1088" s="27">
        <f>I1089</f>
        <v>1000</v>
      </c>
      <c r="J1088" s="147"/>
      <c r="K1088" s="147"/>
      <c r="L1088" s="147"/>
      <c r="M1088" s="147"/>
      <c r="N1088" s="160">
        <f aca="true" t="shared" si="234" ref="N1088:O1090">N1089</f>
        <v>0</v>
      </c>
      <c r="O1088" s="160">
        <f t="shared" si="234"/>
        <v>1000</v>
      </c>
    </row>
    <row r="1089" spans="1:15" ht="18">
      <c r="A1089" s="127" t="s">
        <v>279</v>
      </c>
      <c r="B1089" s="26" t="s">
        <v>236</v>
      </c>
      <c r="C1089" s="26" t="s">
        <v>220</v>
      </c>
      <c r="D1089" s="26" t="s">
        <v>221</v>
      </c>
      <c r="E1089" s="26" t="s">
        <v>541</v>
      </c>
      <c r="F1089" s="26" t="s">
        <v>278</v>
      </c>
      <c r="G1089" s="26"/>
      <c r="H1089" s="28"/>
      <c r="I1089" s="27">
        <f>I1090</f>
        <v>1000</v>
      </c>
      <c r="J1089" s="147"/>
      <c r="K1089" s="147"/>
      <c r="L1089" s="147"/>
      <c r="M1089" s="147"/>
      <c r="N1089" s="160">
        <f t="shared" si="234"/>
        <v>0</v>
      </c>
      <c r="O1089" s="160">
        <f t="shared" si="234"/>
        <v>1000</v>
      </c>
    </row>
    <row r="1090" spans="1:15" ht="75">
      <c r="A1090" s="127" t="s">
        <v>414</v>
      </c>
      <c r="B1090" s="26" t="s">
        <v>236</v>
      </c>
      <c r="C1090" s="26" t="s">
        <v>220</v>
      </c>
      <c r="D1090" s="26" t="s">
        <v>221</v>
      </c>
      <c r="E1090" s="26" t="s">
        <v>541</v>
      </c>
      <c r="F1090" s="26" t="s">
        <v>300</v>
      </c>
      <c r="G1090" s="26"/>
      <c r="H1090" s="28"/>
      <c r="I1090" s="27">
        <f>I1091</f>
        <v>1000</v>
      </c>
      <c r="J1090" s="147"/>
      <c r="K1090" s="147"/>
      <c r="L1090" s="147"/>
      <c r="M1090" s="147"/>
      <c r="N1090" s="160">
        <f t="shared" si="234"/>
        <v>0</v>
      </c>
      <c r="O1090" s="160">
        <f t="shared" si="234"/>
        <v>1000</v>
      </c>
    </row>
    <row r="1091" spans="1:15" ht="18">
      <c r="A1091" s="126" t="s">
        <v>260</v>
      </c>
      <c r="B1091" s="28" t="s">
        <v>236</v>
      </c>
      <c r="C1091" s="28" t="s">
        <v>220</v>
      </c>
      <c r="D1091" s="28" t="s">
        <v>221</v>
      </c>
      <c r="E1091" s="28" t="s">
        <v>541</v>
      </c>
      <c r="F1091" s="28" t="s">
        <v>300</v>
      </c>
      <c r="G1091" s="28" t="s">
        <v>248</v>
      </c>
      <c r="H1091" s="28"/>
      <c r="I1091" s="29">
        <v>1000</v>
      </c>
      <c r="J1091" s="147"/>
      <c r="K1091" s="147"/>
      <c r="L1091" s="147"/>
      <c r="M1091" s="147"/>
      <c r="N1091" s="172">
        <v>0</v>
      </c>
      <c r="O1091" s="172">
        <f>I1091+N1091</f>
        <v>1000</v>
      </c>
    </row>
    <row r="1092" spans="1:15" ht="111.75" customHeight="1">
      <c r="A1092" s="127" t="s">
        <v>577</v>
      </c>
      <c r="B1092" s="26" t="s">
        <v>236</v>
      </c>
      <c r="C1092" s="26" t="s">
        <v>220</v>
      </c>
      <c r="D1092" s="26" t="s">
        <v>221</v>
      </c>
      <c r="E1092" s="26" t="s">
        <v>578</v>
      </c>
      <c r="F1092" s="26"/>
      <c r="G1092" s="28"/>
      <c r="H1092" s="28"/>
      <c r="I1092" s="27">
        <f>I1093</f>
        <v>0</v>
      </c>
      <c r="J1092" s="147"/>
      <c r="K1092" s="147"/>
      <c r="L1092" s="147"/>
      <c r="M1092" s="147"/>
      <c r="N1092" s="160">
        <f aca="true" t="shared" si="235" ref="N1092:O1094">N1093</f>
        <v>3500</v>
      </c>
      <c r="O1092" s="160">
        <f t="shared" si="235"/>
        <v>3500</v>
      </c>
    </row>
    <row r="1093" spans="1:15" ht="18">
      <c r="A1093" s="127" t="s">
        <v>279</v>
      </c>
      <c r="B1093" s="26" t="s">
        <v>236</v>
      </c>
      <c r="C1093" s="26" t="s">
        <v>220</v>
      </c>
      <c r="D1093" s="26" t="s">
        <v>221</v>
      </c>
      <c r="E1093" s="26" t="s">
        <v>578</v>
      </c>
      <c r="F1093" s="26" t="s">
        <v>278</v>
      </c>
      <c r="G1093" s="28"/>
      <c r="H1093" s="28"/>
      <c r="I1093" s="27">
        <f>I1094</f>
        <v>0</v>
      </c>
      <c r="J1093" s="147"/>
      <c r="K1093" s="147"/>
      <c r="L1093" s="147"/>
      <c r="M1093" s="147"/>
      <c r="N1093" s="160">
        <f t="shared" si="235"/>
        <v>3500</v>
      </c>
      <c r="O1093" s="160">
        <f t="shared" si="235"/>
        <v>3500</v>
      </c>
    </row>
    <row r="1094" spans="1:15" ht="81.75" customHeight="1">
      <c r="A1094" s="127" t="s">
        <v>414</v>
      </c>
      <c r="B1094" s="26" t="s">
        <v>236</v>
      </c>
      <c r="C1094" s="26" t="s">
        <v>220</v>
      </c>
      <c r="D1094" s="26" t="s">
        <v>221</v>
      </c>
      <c r="E1094" s="26" t="s">
        <v>578</v>
      </c>
      <c r="F1094" s="26" t="s">
        <v>300</v>
      </c>
      <c r="G1094" s="28"/>
      <c r="H1094" s="28"/>
      <c r="I1094" s="27">
        <f>I1095</f>
        <v>0</v>
      </c>
      <c r="J1094" s="147"/>
      <c r="K1094" s="147"/>
      <c r="L1094" s="147"/>
      <c r="M1094" s="147"/>
      <c r="N1094" s="160">
        <f t="shared" si="235"/>
        <v>3500</v>
      </c>
      <c r="O1094" s="160">
        <f t="shared" si="235"/>
        <v>3500</v>
      </c>
    </row>
    <row r="1095" spans="1:15" ht="18">
      <c r="A1095" s="126" t="s">
        <v>260</v>
      </c>
      <c r="B1095" s="28" t="s">
        <v>236</v>
      </c>
      <c r="C1095" s="28" t="s">
        <v>220</v>
      </c>
      <c r="D1095" s="28" t="s">
        <v>221</v>
      </c>
      <c r="E1095" s="28" t="s">
        <v>578</v>
      </c>
      <c r="F1095" s="28" t="s">
        <v>300</v>
      </c>
      <c r="G1095" s="28" t="s">
        <v>248</v>
      </c>
      <c r="H1095" s="28"/>
      <c r="I1095" s="29">
        <v>0</v>
      </c>
      <c r="J1095" s="147"/>
      <c r="K1095" s="147"/>
      <c r="L1095" s="147"/>
      <c r="M1095" s="147"/>
      <c r="N1095" s="172">
        <v>3500</v>
      </c>
      <c r="O1095" s="172">
        <f>I1095+N1095</f>
        <v>3500</v>
      </c>
    </row>
    <row r="1096" spans="1:15" ht="18">
      <c r="A1096" s="65" t="s">
        <v>212</v>
      </c>
      <c r="B1096" s="47" t="s">
        <v>236</v>
      </c>
      <c r="C1096" s="47" t="s">
        <v>229</v>
      </c>
      <c r="D1096" s="47"/>
      <c r="E1096" s="47"/>
      <c r="F1096" s="47"/>
      <c r="G1096" s="47"/>
      <c r="H1096" s="28"/>
      <c r="I1096" s="101">
        <f>I1097</f>
        <v>1969.5</v>
      </c>
      <c r="J1096" s="158"/>
      <c r="K1096" s="158"/>
      <c r="L1096" s="158"/>
      <c r="M1096" s="158"/>
      <c r="N1096" s="171">
        <f>N1097</f>
        <v>164.5</v>
      </c>
      <c r="O1096" s="171">
        <f>O1097</f>
        <v>2134</v>
      </c>
    </row>
    <row r="1097" spans="1:15" ht="18">
      <c r="A1097" s="65" t="s">
        <v>227</v>
      </c>
      <c r="B1097" s="47" t="s">
        <v>236</v>
      </c>
      <c r="C1097" s="47" t="s">
        <v>229</v>
      </c>
      <c r="D1097" s="47" t="s">
        <v>216</v>
      </c>
      <c r="E1097" s="47"/>
      <c r="F1097" s="47"/>
      <c r="G1097" s="47"/>
      <c r="H1097" s="28"/>
      <c r="I1097" s="101">
        <f>I1098</f>
        <v>1969.5</v>
      </c>
      <c r="J1097" s="158"/>
      <c r="K1097" s="158"/>
      <c r="L1097" s="158"/>
      <c r="M1097" s="158"/>
      <c r="N1097" s="171">
        <f>N1098</f>
        <v>164.5</v>
      </c>
      <c r="O1097" s="171">
        <f>O1098</f>
        <v>2134</v>
      </c>
    </row>
    <row r="1098" spans="1:15" ht="22.5" customHeight="1">
      <c r="A1098" s="127" t="s">
        <v>190</v>
      </c>
      <c r="B1098" s="26" t="s">
        <v>236</v>
      </c>
      <c r="C1098" s="26" t="s">
        <v>229</v>
      </c>
      <c r="D1098" s="26" t="s">
        <v>216</v>
      </c>
      <c r="E1098" s="26" t="s">
        <v>400</v>
      </c>
      <c r="F1098" s="47"/>
      <c r="G1098" s="47"/>
      <c r="H1098" s="28"/>
      <c r="I1098" s="27">
        <f>I1099+I1103</f>
        <v>1969.5</v>
      </c>
      <c r="J1098" s="147"/>
      <c r="K1098" s="147"/>
      <c r="L1098" s="147"/>
      <c r="M1098" s="147"/>
      <c r="N1098" s="160">
        <f>N1099+N1103</f>
        <v>164.5</v>
      </c>
      <c r="O1098" s="160">
        <f>O1099+O1103</f>
        <v>2134</v>
      </c>
    </row>
    <row r="1099" spans="1:15" ht="138.75" customHeight="1">
      <c r="A1099" s="127" t="s">
        <v>556</v>
      </c>
      <c r="B1099" s="26" t="s">
        <v>236</v>
      </c>
      <c r="C1099" s="26" t="s">
        <v>229</v>
      </c>
      <c r="D1099" s="26" t="s">
        <v>216</v>
      </c>
      <c r="E1099" s="26" t="s">
        <v>557</v>
      </c>
      <c r="F1099" s="26"/>
      <c r="G1099" s="26"/>
      <c r="H1099" s="28"/>
      <c r="I1099" s="27">
        <f>I1100</f>
        <v>1334.5</v>
      </c>
      <c r="J1099" s="147"/>
      <c r="K1099" s="147"/>
      <c r="L1099" s="147"/>
      <c r="M1099" s="147"/>
      <c r="N1099" s="160">
        <f aca="true" t="shared" si="236" ref="N1099:O1101">N1100</f>
        <v>0</v>
      </c>
      <c r="O1099" s="160">
        <f t="shared" si="236"/>
        <v>1334.5</v>
      </c>
    </row>
    <row r="1100" spans="1:15" ht="30">
      <c r="A1100" s="127" t="s">
        <v>283</v>
      </c>
      <c r="B1100" s="26" t="s">
        <v>236</v>
      </c>
      <c r="C1100" s="26" t="s">
        <v>229</v>
      </c>
      <c r="D1100" s="26" t="s">
        <v>216</v>
      </c>
      <c r="E1100" s="26" t="s">
        <v>557</v>
      </c>
      <c r="F1100" s="26" t="s">
        <v>282</v>
      </c>
      <c r="G1100" s="26"/>
      <c r="H1100" s="28"/>
      <c r="I1100" s="27">
        <f>I1101</f>
        <v>1334.5</v>
      </c>
      <c r="J1100" s="147"/>
      <c r="K1100" s="147"/>
      <c r="L1100" s="147"/>
      <c r="M1100" s="147"/>
      <c r="N1100" s="160">
        <f t="shared" si="236"/>
        <v>0</v>
      </c>
      <c r="O1100" s="160">
        <f t="shared" si="236"/>
        <v>1334.5</v>
      </c>
    </row>
    <row r="1101" spans="1:15" ht="45">
      <c r="A1101" s="127" t="s">
        <v>296</v>
      </c>
      <c r="B1101" s="26" t="s">
        <v>236</v>
      </c>
      <c r="C1101" s="26" t="s">
        <v>229</v>
      </c>
      <c r="D1101" s="26" t="s">
        <v>216</v>
      </c>
      <c r="E1101" s="26" t="s">
        <v>557</v>
      </c>
      <c r="F1101" s="26" t="s">
        <v>286</v>
      </c>
      <c r="G1101" s="26"/>
      <c r="H1101" s="28"/>
      <c r="I1101" s="27">
        <f>I1102</f>
        <v>1334.5</v>
      </c>
      <c r="J1101" s="147"/>
      <c r="K1101" s="147"/>
      <c r="L1101" s="147"/>
      <c r="M1101" s="147"/>
      <c r="N1101" s="160">
        <f t="shared" si="236"/>
        <v>0</v>
      </c>
      <c r="O1101" s="160">
        <f t="shared" si="236"/>
        <v>1334.5</v>
      </c>
    </row>
    <row r="1102" spans="1:15" ht="18">
      <c r="A1102" s="126" t="s">
        <v>261</v>
      </c>
      <c r="B1102" s="28" t="s">
        <v>236</v>
      </c>
      <c r="C1102" s="28" t="s">
        <v>229</v>
      </c>
      <c r="D1102" s="28" t="s">
        <v>216</v>
      </c>
      <c r="E1102" s="28" t="s">
        <v>557</v>
      </c>
      <c r="F1102" s="28" t="s">
        <v>286</v>
      </c>
      <c r="G1102" s="28" t="s">
        <v>249</v>
      </c>
      <c r="H1102" s="28"/>
      <c r="I1102" s="29">
        <v>1334.5</v>
      </c>
      <c r="J1102" s="147"/>
      <c r="K1102" s="147"/>
      <c r="L1102" s="147"/>
      <c r="M1102" s="147"/>
      <c r="N1102" s="172">
        <v>0</v>
      </c>
      <c r="O1102" s="172">
        <f>I1102+N1102</f>
        <v>1334.5</v>
      </c>
    </row>
    <row r="1103" spans="1:15" ht="78" customHeight="1">
      <c r="A1103" s="127" t="s">
        <v>558</v>
      </c>
      <c r="B1103" s="26" t="s">
        <v>236</v>
      </c>
      <c r="C1103" s="26" t="s">
        <v>229</v>
      </c>
      <c r="D1103" s="26" t="s">
        <v>216</v>
      </c>
      <c r="E1103" s="26" t="s">
        <v>559</v>
      </c>
      <c r="F1103" s="26"/>
      <c r="G1103" s="26"/>
      <c r="H1103" s="28"/>
      <c r="I1103" s="27">
        <f>I1104</f>
        <v>635</v>
      </c>
      <c r="J1103" s="147"/>
      <c r="K1103" s="147"/>
      <c r="L1103" s="147"/>
      <c r="M1103" s="147"/>
      <c r="N1103" s="160">
        <f aca="true" t="shared" si="237" ref="N1103:O1105">N1104</f>
        <v>164.5</v>
      </c>
      <c r="O1103" s="160">
        <f t="shared" si="237"/>
        <v>799.5</v>
      </c>
    </row>
    <row r="1104" spans="1:15" ht="30">
      <c r="A1104" s="127" t="s">
        <v>283</v>
      </c>
      <c r="B1104" s="26" t="s">
        <v>236</v>
      </c>
      <c r="C1104" s="26" t="s">
        <v>229</v>
      </c>
      <c r="D1104" s="26" t="s">
        <v>216</v>
      </c>
      <c r="E1104" s="26" t="s">
        <v>559</v>
      </c>
      <c r="F1104" s="26" t="s">
        <v>282</v>
      </c>
      <c r="G1104" s="26"/>
      <c r="H1104" s="28"/>
      <c r="I1104" s="27">
        <f>I1105</f>
        <v>635</v>
      </c>
      <c r="J1104" s="147"/>
      <c r="K1104" s="147"/>
      <c r="L1104" s="147"/>
      <c r="M1104" s="147"/>
      <c r="N1104" s="160">
        <f t="shared" si="237"/>
        <v>164.5</v>
      </c>
      <c r="O1104" s="160">
        <f t="shared" si="237"/>
        <v>799.5</v>
      </c>
    </row>
    <row r="1105" spans="1:15" ht="45">
      <c r="A1105" s="127" t="s">
        <v>296</v>
      </c>
      <c r="B1105" s="26" t="s">
        <v>236</v>
      </c>
      <c r="C1105" s="26" t="s">
        <v>229</v>
      </c>
      <c r="D1105" s="26" t="s">
        <v>216</v>
      </c>
      <c r="E1105" s="26" t="s">
        <v>559</v>
      </c>
      <c r="F1105" s="26" t="s">
        <v>286</v>
      </c>
      <c r="G1105" s="26"/>
      <c r="H1105" s="28"/>
      <c r="I1105" s="27">
        <f>I1106</f>
        <v>635</v>
      </c>
      <c r="J1105" s="147"/>
      <c r="K1105" s="147"/>
      <c r="L1105" s="147"/>
      <c r="M1105" s="147"/>
      <c r="N1105" s="160">
        <f t="shared" si="237"/>
        <v>164.5</v>
      </c>
      <c r="O1105" s="160">
        <f t="shared" si="237"/>
        <v>799.5</v>
      </c>
    </row>
    <row r="1106" spans="1:15" ht="18">
      <c r="A1106" s="126" t="s">
        <v>261</v>
      </c>
      <c r="B1106" s="28" t="s">
        <v>236</v>
      </c>
      <c r="C1106" s="28" t="s">
        <v>229</v>
      </c>
      <c r="D1106" s="28" t="s">
        <v>216</v>
      </c>
      <c r="E1106" s="28" t="s">
        <v>559</v>
      </c>
      <c r="F1106" s="28" t="s">
        <v>286</v>
      </c>
      <c r="G1106" s="28" t="s">
        <v>249</v>
      </c>
      <c r="H1106" s="28"/>
      <c r="I1106" s="29">
        <v>635</v>
      </c>
      <c r="J1106" s="147"/>
      <c r="K1106" s="147"/>
      <c r="L1106" s="147"/>
      <c r="M1106" s="147"/>
      <c r="N1106" s="172">
        <v>164.5</v>
      </c>
      <c r="O1106" s="172">
        <f>I1106+N1106</f>
        <v>799.5</v>
      </c>
    </row>
    <row r="1107" spans="1:15" ht="28.5">
      <c r="A1107" s="65" t="s">
        <v>461</v>
      </c>
      <c r="B1107" s="47" t="s">
        <v>236</v>
      </c>
      <c r="C1107" s="47" t="s">
        <v>256</v>
      </c>
      <c r="D1107" s="47"/>
      <c r="E1107" s="47"/>
      <c r="F1107" s="47"/>
      <c r="G1107" s="47"/>
      <c r="H1107" s="47"/>
      <c r="I1107" s="101">
        <f aca="true" t="shared" si="238" ref="I1107:I1112">I1108</f>
        <v>3417.8</v>
      </c>
      <c r="J1107" s="147"/>
      <c r="K1107" s="147"/>
      <c r="L1107" s="147"/>
      <c r="M1107" s="147"/>
      <c r="N1107" s="171">
        <f aca="true" t="shared" si="239" ref="N1107:O1112">N1108</f>
        <v>-450</v>
      </c>
      <c r="O1107" s="171">
        <f t="shared" si="239"/>
        <v>2967.8</v>
      </c>
    </row>
    <row r="1108" spans="1:15" ht="33" customHeight="1">
      <c r="A1108" s="65" t="s">
        <v>462</v>
      </c>
      <c r="B1108" s="47" t="s">
        <v>236</v>
      </c>
      <c r="C1108" s="47" t="s">
        <v>256</v>
      </c>
      <c r="D1108" s="47" t="s">
        <v>215</v>
      </c>
      <c r="E1108" s="47"/>
      <c r="F1108" s="47"/>
      <c r="G1108" s="47"/>
      <c r="H1108" s="47"/>
      <c r="I1108" s="101">
        <f t="shared" si="238"/>
        <v>3417.8</v>
      </c>
      <c r="J1108" s="147"/>
      <c r="K1108" s="147"/>
      <c r="L1108" s="147"/>
      <c r="M1108" s="147"/>
      <c r="N1108" s="171">
        <f t="shared" si="239"/>
        <v>-450</v>
      </c>
      <c r="O1108" s="171">
        <f t="shared" si="239"/>
        <v>2967.8</v>
      </c>
    </row>
    <row r="1109" spans="1:15" ht="18" customHeight="1">
      <c r="A1109" s="127" t="s">
        <v>190</v>
      </c>
      <c r="B1109" s="26" t="s">
        <v>236</v>
      </c>
      <c r="C1109" s="26" t="s">
        <v>256</v>
      </c>
      <c r="D1109" s="26" t="s">
        <v>215</v>
      </c>
      <c r="E1109" s="26" t="s">
        <v>400</v>
      </c>
      <c r="F1109" s="47"/>
      <c r="G1109" s="47"/>
      <c r="H1109" s="47"/>
      <c r="I1109" s="27">
        <f>I1110</f>
        <v>3417.8</v>
      </c>
      <c r="J1109" s="27">
        <f>J1110</f>
        <v>0</v>
      </c>
      <c r="K1109" s="27">
        <f>K1110</f>
        <v>0</v>
      </c>
      <c r="L1109" s="27">
        <f>L1110</f>
        <v>0</v>
      </c>
      <c r="M1109" s="27">
        <f>M1110</f>
        <v>0</v>
      </c>
      <c r="N1109" s="160">
        <f t="shared" si="239"/>
        <v>-450</v>
      </c>
      <c r="O1109" s="160">
        <f t="shared" si="239"/>
        <v>2967.8</v>
      </c>
    </row>
    <row r="1110" spans="1:15" ht="63" customHeight="1">
      <c r="A1110" s="127" t="s">
        <v>186</v>
      </c>
      <c r="B1110" s="26" t="s">
        <v>236</v>
      </c>
      <c r="C1110" s="26" t="s">
        <v>256</v>
      </c>
      <c r="D1110" s="26" t="s">
        <v>215</v>
      </c>
      <c r="E1110" s="26" t="s">
        <v>38</v>
      </c>
      <c r="F1110" s="26"/>
      <c r="G1110" s="26"/>
      <c r="H1110" s="26"/>
      <c r="I1110" s="27">
        <f t="shared" si="238"/>
        <v>3417.8</v>
      </c>
      <c r="J1110" s="147"/>
      <c r="K1110" s="147"/>
      <c r="L1110" s="147"/>
      <c r="M1110" s="147"/>
      <c r="N1110" s="160">
        <f t="shared" si="239"/>
        <v>-450</v>
      </c>
      <c r="O1110" s="160">
        <f t="shared" si="239"/>
        <v>2967.8</v>
      </c>
    </row>
    <row r="1111" spans="1:15" ht="30">
      <c r="A1111" s="127" t="s">
        <v>324</v>
      </c>
      <c r="B1111" s="26" t="s">
        <v>236</v>
      </c>
      <c r="C1111" s="26" t="s">
        <v>256</v>
      </c>
      <c r="D1111" s="26" t="s">
        <v>215</v>
      </c>
      <c r="E1111" s="26" t="s">
        <v>38</v>
      </c>
      <c r="F1111" s="26" t="s">
        <v>308</v>
      </c>
      <c r="G1111" s="26"/>
      <c r="H1111" s="26"/>
      <c r="I1111" s="27">
        <f t="shared" si="238"/>
        <v>3417.8</v>
      </c>
      <c r="J1111" s="147"/>
      <c r="K1111" s="147"/>
      <c r="L1111" s="147"/>
      <c r="M1111" s="147"/>
      <c r="N1111" s="160">
        <f t="shared" si="239"/>
        <v>-450</v>
      </c>
      <c r="O1111" s="160">
        <f t="shared" si="239"/>
        <v>2967.8</v>
      </c>
    </row>
    <row r="1112" spans="1:15" ht="18">
      <c r="A1112" s="127" t="s">
        <v>310</v>
      </c>
      <c r="B1112" s="26" t="s">
        <v>236</v>
      </c>
      <c r="C1112" s="26" t="s">
        <v>256</v>
      </c>
      <c r="D1112" s="26" t="s">
        <v>215</v>
      </c>
      <c r="E1112" s="26" t="s">
        <v>38</v>
      </c>
      <c r="F1112" s="26" t="s">
        <v>309</v>
      </c>
      <c r="G1112" s="26"/>
      <c r="H1112" s="26"/>
      <c r="I1112" s="27">
        <f t="shared" si="238"/>
        <v>3417.8</v>
      </c>
      <c r="J1112" s="147"/>
      <c r="K1112" s="147"/>
      <c r="L1112" s="147"/>
      <c r="M1112" s="147"/>
      <c r="N1112" s="160">
        <f t="shared" si="239"/>
        <v>-450</v>
      </c>
      <c r="O1112" s="160">
        <f t="shared" si="239"/>
        <v>2967.8</v>
      </c>
    </row>
    <row r="1113" spans="1:15" ht="18">
      <c r="A1113" s="126" t="s">
        <v>260</v>
      </c>
      <c r="B1113" s="28" t="s">
        <v>236</v>
      </c>
      <c r="C1113" s="28" t="s">
        <v>256</v>
      </c>
      <c r="D1113" s="28" t="s">
        <v>215</v>
      </c>
      <c r="E1113" s="28" t="s">
        <v>38</v>
      </c>
      <c r="F1113" s="28" t="s">
        <v>309</v>
      </c>
      <c r="G1113" s="28" t="s">
        <v>248</v>
      </c>
      <c r="H1113" s="28"/>
      <c r="I1113" s="29">
        <v>3417.8</v>
      </c>
      <c r="J1113" s="147"/>
      <c r="K1113" s="147"/>
      <c r="L1113" s="147"/>
      <c r="M1113" s="147"/>
      <c r="N1113" s="172">
        <v>-450</v>
      </c>
      <c r="O1113" s="172">
        <f>I1113+N1113</f>
        <v>2967.8</v>
      </c>
    </row>
    <row r="1114" spans="1:15" ht="18">
      <c r="A1114" s="152" t="s">
        <v>258</v>
      </c>
      <c r="B1114" s="66"/>
      <c r="C1114" s="66"/>
      <c r="D1114" s="66"/>
      <c r="E1114" s="66"/>
      <c r="F1114" s="66"/>
      <c r="G1114" s="66"/>
      <c r="H1114" s="66"/>
      <c r="I1114" s="61">
        <f>I5+I35+I48+I274+I390+I833+I1048+I589</f>
        <v>1052131.9000000001</v>
      </c>
      <c r="J1114" s="147"/>
      <c r="K1114" s="147"/>
      <c r="L1114" s="147"/>
      <c r="M1114" s="147"/>
      <c r="N1114" s="173">
        <f>N5+N35+N48+N274+N390+N833+N1048+N589</f>
        <v>52562</v>
      </c>
      <c r="O1114" s="173">
        <f>O5+O35+O48+O274+O390+O833+O1048+O589</f>
        <v>1104693.9</v>
      </c>
    </row>
    <row r="1115" spans="1:15" ht="18">
      <c r="A1115" s="152" t="s">
        <v>260</v>
      </c>
      <c r="B1115" s="66"/>
      <c r="C1115" s="66"/>
      <c r="D1115" s="66"/>
      <c r="E1115" s="66"/>
      <c r="F1115" s="66"/>
      <c r="G1115" s="67" t="s">
        <v>248</v>
      </c>
      <c r="H1115" s="66"/>
      <c r="I1115" s="61">
        <f>I6+I36+I49+I275+I391+I834+I1049+I590</f>
        <v>424452.6000000001</v>
      </c>
      <c r="J1115" s="147"/>
      <c r="K1115" s="147"/>
      <c r="L1115" s="147"/>
      <c r="M1115" s="147"/>
      <c r="N1115" s="173">
        <f>N6+N36+N49+N275+N391+N834+N1049+N590</f>
        <v>21450.3</v>
      </c>
      <c r="O1115" s="173">
        <f>O6+O36+O49+O275+O391+O834+O1049+O590</f>
        <v>445902.9</v>
      </c>
    </row>
    <row r="1116" spans="1:15" ht="18">
      <c r="A1116" s="152" t="s">
        <v>261</v>
      </c>
      <c r="B1116" s="66"/>
      <c r="C1116" s="66"/>
      <c r="D1116" s="66"/>
      <c r="E1116" s="66"/>
      <c r="F1116" s="66"/>
      <c r="G1116" s="67" t="s">
        <v>249</v>
      </c>
      <c r="H1116" s="66"/>
      <c r="I1116" s="61">
        <f>I50+I276+I392+I835+I1050+I591</f>
        <v>627679.3</v>
      </c>
      <c r="J1116" s="147"/>
      <c r="K1116" s="147"/>
      <c r="L1116" s="147"/>
      <c r="M1116" s="147"/>
      <c r="N1116" s="173">
        <f>N50+N276+N392+N835+N1050+N591</f>
        <v>31111.7</v>
      </c>
      <c r="O1116" s="173">
        <f>O50+O276+O392+O835+O1050+O591</f>
        <v>658791</v>
      </c>
    </row>
    <row r="1117" spans="1:15" ht="18">
      <c r="A1117" s="193"/>
      <c r="B1117" s="193"/>
      <c r="C1117" s="193"/>
      <c r="D1117" s="193"/>
      <c r="E1117" s="193"/>
      <c r="F1117" s="193"/>
      <c r="G1117" s="193"/>
      <c r="H1117" s="193"/>
      <c r="I1117" s="193"/>
      <c r="N1117" s="176"/>
      <c r="O1117" s="176"/>
    </row>
    <row r="1118" spans="1:9" ht="18">
      <c r="A1118" s="63"/>
      <c r="B1118" s="63"/>
      <c r="C1118" s="63"/>
      <c r="D1118" s="63"/>
      <c r="E1118" s="63"/>
      <c r="F1118" s="63"/>
      <c r="G1118" s="63"/>
      <c r="H1118" s="63"/>
      <c r="I1118" s="63"/>
    </row>
    <row r="1119" spans="1:9" ht="18">
      <c r="A1119" s="68"/>
      <c r="B1119" s="69"/>
      <c r="C1119" s="69"/>
      <c r="D1119" s="69"/>
      <c r="E1119" s="69"/>
      <c r="F1119" s="69"/>
      <c r="G1119" s="69"/>
      <c r="H1119" s="69"/>
      <c r="I1119" s="70"/>
    </row>
    <row r="1120" spans="1:9" ht="18">
      <c r="A1120" s="68"/>
      <c r="B1120" s="69"/>
      <c r="C1120" s="69"/>
      <c r="D1120" s="71"/>
      <c r="E1120" s="69"/>
      <c r="F1120" s="69"/>
      <c r="G1120" s="69"/>
      <c r="H1120" s="69"/>
      <c r="I1120" s="70"/>
    </row>
    <row r="1121" spans="1:9" ht="18">
      <c r="A1121" s="68"/>
      <c r="B1121" s="69"/>
      <c r="C1121" s="69"/>
      <c r="D1121" s="69"/>
      <c r="E1121" s="69"/>
      <c r="F1121" s="69"/>
      <c r="G1121" s="69"/>
      <c r="H1121" s="69"/>
      <c r="I1121" s="70"/>
    </row>
    <row r="1122" spans="1:9" ht="18">
      <c r="A1122" s="68"/>
      <c r="B1122" s="69"/>
      <c r="C1122" s="69"/>
      <c r="D1122" s="69"/>
      <c r="E1122" s="69"/>
      <c r="F1122" s="69"/>
      <c r="G1122" s="69"/>
      <c r="H1122" s="69"/>
      <c r="I1122" s="70"/>
    </row>
    <row r="1123" spans="1:9" ht="18">
      <c r="A1123" s="68"/>
      <c r="B1123" s="69"/>
      <c r="C1123" s="69"/>
      <c r="D1123" s="69"/>
      <c r="E1123" s="69"/>
      <c r="F1123" s="69"/>
      <c r="G1123" s="69"/>
      <c r="H1123" s="69"/>
      <c r="I1123" s="70"/>
    </row>
    <row r="1124" spans="1:9" ht="18">
      <c r="A1124" s="68"/>
      <c r="B1124" s="69"/>
      <c r="C1124" s="69"/>
      <c r="D1124" s="69"/>
      <c r="E1124" s="69"/>
      <c r="F1124" s="69"/>
      <c r="G1124" s="69"/>
      <c r="H1124" s="69"/>
      <c r="I1124" s="70"/>
    </row>
    <row r="1125" spans="1:9" ht="18">
      <c r="A1125" s="68"/>
      <c r="B1125" s="69"/>
      <c r="C1125" s="69"/>
      <c r="D1125" s="69"/>
      <c r="E1125" s="69"/>
      <c r="F1125" s="69"/>
      <c r="G1125" s="69"/>
      <c r="H1125" s="69"/>
      <c r="I1125" s="70"/>
    </row>
    <row r="1126" spans="1:9" ht="18">
      <c r="A1126" s="68"/>
      <c r="B1126" s="69"/>
      <c r="C1126" s="69"/>
      <c r="D1126" s="69"/>
      <c r="E1126" s="69"/>
      <c r="F1126" s="69"/>
      <c r="G1126" s="69"/>
      <c r="H1126" s="69"/>
      <c r="I1126" s="70"/>
    </row>
    <row r="1127" spans="1:9" ht="18">
      <c r="A1127" s="68"/>
      <c r="B1127" s="69"/>
      <c r="C1127" s="69"/>
      <c r="D1127" s="69"/>
      <c r="E1127" s="69"/>
      <c r="F1127" s="69"/>
      <c r="G1127" s="69"/>
      <c r="H1127" s="69"/>
      <c r="I1127" s="70"/>
    </row>
    <row r="1128" spans="1:9" ht="18">
      <c r="A1128" s="68"/>
      <c r="B1128" s="69"/>
      <c r="C1128" s="69"/>
      <c r="D1128" s="69"/>
      <c r="E1128" s="69"/>
      <c r="F1128" s="69"/>
      <c r="G1128" s="69"/>
      <c r="H1128" s="69"/>
      <c r="I1128" s="70"/>
    </row>
    <row r="1129" spans="1:9" ht="18">
      <c r="A1129" s="68"/>
      <c r="B1129" s="69"/>
      <c r="C1129" s="69"/>
      <c r="D1129" s="69"/>
      <c r="E1129" s="69"/>
      <c r="F1129" s="69"/>
      <c r="G1129" s="69"/>
      <c r="H1129" s="69"/>
      <c r="I1129" s="70"/>
    </row>
    <row r="1130" spans="1:9" ht="18">
      <c r="A1130" s="68"/>
      <c r="B1130" s="69"/>
      <c r="C1130" s="69"/>
      <c r="D1130" s="69"/>
      <c r="E1130" s="69"/>
      <c r="F1130" s="69"/>
      <c r="G1130" s="69"/>
      <c r="H1130" s="69"/>
      <c r="I1130" s="70"/>
    </row>
    <row r="1131" spans="1:9" ht="18">
      <c r="A1131" s="68"/>
      <c r="B1131" s="69"/>
      <c r="C1131" s="69"/>
      <c r="D1131" s="69"/>
      <c r="E1131" s="69"/>
      <c r="F1131" s="69"/>
      <c r="G1131" s="69"/>
      <c r="H1131" s="69"/>
      <c r="I1131" s="70"/>
    </row>
    <row r="1132" spans="1:9" ht="18">
      <c r="A1132" s="68"/>
      <c r="B1132" s="69"/>
      <c r="C1132" s="69"/>
      <c r="D1132" s="69"/>
      <c r="E1132" s="69"/>
      <c r="F1132" s="69"/>
      <c r="G1132" s="69"/>
      <c r="H1132" s="69"/>
      <c r="I1132" s="70"/>
    </row>
    <row r="1133" spans="1:9" ht="18">
      <c r="A1133" s="68"/>
      <c r="B1133" s="69"/>
      <c r="C1133" s="69"/>
      <c r="D1133" s="69"/>
      <c r="E1133" s="69"/>
      <c r="F1133" s="69"/>
      <c r="G1133" s="69"/>
      <c r="H1133" s="69"/>
      <c r="I1133" s="70"/>
    </row>
    <row r="1134" spans="1:9" ht="18">
      <c r="A1134" s="68"/>
      <c r="B1134" s="69"/>
      <c r="C1134" s="69"/>
      <c r="D1134" s="69"/>
      <c r="E1134" s="69"/>
      <c r="F1134" s="69"/>
      <c r="G1134" s="69"/>
      <c r="H1134" s="69"/>
      <c r="I1134" s="70"/>
    </row>
    <row r="1135" spans="1:9" ht="18">
      <c r="A1135" s="68"/>
      <c r="B1135" s="69"/>
      <c r="C1135" s="69"/>
      <c r="D1135" s="69"/>
      <c r="E1135" s="69"/>
      <c r="F1135" s="69"/>
      <c r="G1135" s="69"/>
      <c r="H1135" s="69"/>
      <c r="I1135" s="70"/>
    </row>
    <row r="1136" spans="1:9" ht="18">
      <c r="A1136" s="68"/>
      <c r="B1136" s="69"/>
      <c r="C1136" s="69"/>
      <c r="D1136" s="69"/>
      <c r="E1136" s="69"/>
      <c r="F1136" s="69"/>
      <c r="G1136" s="69"/>
      <c r="H1136" s="69"/>
      <c r="I1136" s="70"/>
    </row>
    <row r="1137" spans="1:9" ht="18">
      <c r="A1137" s="68"/>
      <c r="B1137" s="69"/>
      <c r="C1137" s="69"/>
      <c r="D1137" s="69"/>
      <c r="E1137" s="69"/>
      <c r="F1137" s="69"/>
      <c r="G1137" s="69"/>
      <c r="H1137" s="69"/>
      <c r="I1137" s="70"/>
    </row>
    <row r="1138" spans="1:9" ht="18">
      <c r="A1138" s="68"/>
      <c r="B1138" s="69"/>
      <c r="C1138" s="69"/>
      <c r="D1138" s="69"/>
      <c r="E1138" s="69"/>
      <c r="F1138" s="69"/>
      <c r="G1138" s="69"/>
      <c r="H1138" s="69"/>
      <c r="I1138" s="70"/>
    </row>
    <row r="1139" spans="1:9" ht="18">
      <c r="A1139" s="68"/>
      <c r="B1139" s="69"/>
      <c r="C1139" s="69"/>
      <c r="D1139" s="69"/>
      <c r="E1139" s="69"/>
      <c r="F1139" s="69"/>
      <c r="G1139" s="69"/>
      <c r="H1139" s="69"/>
      <c r="I1139" s="70"/>
    </row>
    <row r="1140" spans="1:9" ht="18">
      <c r="A1140" s="68"/>
      <c r="B1140" s="69"/>
      <c r="C1140" s="69"/>
      <c r="D1140" s="69"/>
      <c r="E1140" s="69"/>
      <c r="F1140" s="69"/>
      <c r="G1140" s="69"/>
      <c r="H1140" s="69"/>
      <c r="I1140" s="70"/>
    </row>
    <row r="1141" spans="1:9" ht="18">
      <c r="A1141" s="68"/>
      <c r="B1141" s="69"/>
      <c r="C1141" s="69"/>
      <c r="D1141" s="69"/>
      <c r="E1141" s="69"/>
      <c r="F1141" s="69"/>
      <c r="G1141" s="69"/>
      <c r="H1141" s="69"/>
      <c r="I1141" s="70"/>
    </row>
    <row r="1142" spans="1:9" ht="18">
      <c r="A1142" s="68"/>
      <c r="B1142" s="69"/>
      <c r="C1142" s="69"/>
      <c r="D1142" s="69"/>
      <c r="E1142" s="69"/>
      <c r="F1142" s="69"/>
      <c r="G1142" s="69"/>
      <c r="H1142" s="69"/>
      <c r="I1142" s="70"/>
    </row>
    <row r="1143" spans="1:9" ht="18">
      <c r="A1143" s="68"/>
      <c r="B1143" s="69"/>
      <c r="C1143" s="69"/>
      <c r="D1143" s="69"/>
      <c r="E1143" s="69"/>
      <c r="F1143" s="69"/>
      <c r="G1143" s="69"/>
      <c r="H1143" s="69"/>
      <c r="I1143" s="70"/>
    </row>
    <row r="1144" spans="1:9" ht="18">
      <c r="A1144" s="68"/>
      <c r="B1144" s="69"/>
      <c r="C1144" s="69"/>
      <c r="D1144" s="69"/>
      <c r="E1144" s="69"/>
      <c r="F1144" s="69"/>
      <c r="G1144" s="69"/>
      <c r="H1144" s="69"/>
      <c r="I1144" s="70"/>
    </row>
    <row r="1145" spans="1:9" ht="18">
      <c r="A1145" s="68"/>
      <c r="B1145" s="69"/>
      <c r="C1145" s="69"/>
      <c r="D1145" s="69"/>
      <c r="E1145" s="69"/>
      <c r="F1145" s="69"/>
      <c r="G1145" s="69"/>
      <c r="H1145" s="69"/>
      <c r="I1145" s="70"/>
    </row>
    <row r="1146" spans="1:9" ht="18">
      <c r="A1146" s="68"/>
      <c r="B1146" s="69"/>
      <c r="C1146" s="69"/>
      <c r="D1146" s="69"/>
      <c r="E1146" s="69"/>
      <c r="F1146" s="69"/>
      <c r="G1146" s="69"/>
      <c r="H1146" s="69"/>
      <c r="I1146" s="70"/>
    </row>
    <row r="1147" spans="1:9" ht="18">
      <c r="A1147" s="68"/>
      <c r="B1147" s="69"/>
      <c r="C1147" s="69"/>
      <c r="D1147" s="69"/>
      <c r="E1147" s="69"/>
      <c r="F1147" s="69"/>
      <c r="G1147" s="69"/>
      <c r="H1147" s="69"/>
      <c r="I1147" s="70"/>
    </row>
    <row r="1148" spans="1:9" ht="18">
      <c r="A1148" s="68"/>
      <c r="B1148" s="69"/>
      <c r="C1148" s="69"/>
      <c r="D1148" s="69"/>
      <c r="E1148" s="69"/>
      <c r="F1148" s="69"/>
      <c r="G1148" s="69"/>
      <c r="H1148" s="69"/>
      <c r="I1148" s="70"/>
    </row>
    <row r="1149" spans="1:9" ht="18">
      <c r="A1149" s="68"/>
      <c r="B1149" s="69"/>
      <c r="C1149" s="69"/>
      <c r="D1149" s="69"/>
      <c r="E1149" s="69"/>
      <c r="F1149" s="69"/>
      <c r="G1149" s="69"/>
      <c r="H1149" s="69"/>
      <c r="I1149" s="70"/>
    </row>
    <row r="1150" spans="1:9" ht="18">
      <c r="A1150" s="68"/>
      <c r="B1150" s="69"/>
      <c r="C1150" s="69"/>
      <c r="D1150" s="69"/>
      <c r="E1150" s="69"/>
      <c r="F1150" s="69"/>
      <c r="G1150" s="69"/>
      <c r="H1150" s="69"/>
      <c r="I1150" s="70"/>
    </row>
    <row r="1151" spans="1:9" ht="18">
      <c r="A1151" s="68"/>
      <c r="B1151" s="69"/>
      <c r="C1151" s="69"/>
      <c r="D1151" s="69"/>
      <c r="E1151" s="69"/>
      <c r="F1151" s="69"/>
      <c r="G1151" s="69"/>
      <c r="H1151" s="69"/>
      <c r="I1151" s="70"/>
    </row>
    <row r="1152" spans="1:9" ht="18">
      <c r="A1152" s="72"/>
      <c r="B1152" s="73"/>
      <c r="C1152" s="73"/>
      <c r="D1152" s="73"/>
      <c r="E1152" s="73"/>
      <c r="F1152" s="73"/>
      <c r="G1152" s="73"/>
      <c r="H1152" s="73"/>
      <c r="I1152" s="70"/>
    </row>
    <row r="1153" spans="1:9" ht="18">
      <c r="A1153" s="72"/>
      <c r="B1153" s="73"/>
      <c r="C1153" s="73"/>
      <c r="D1153" s="73"/>
      <c r="E1153" s="73"/>
      <c r="F1153" s="73"/>
      <c r="G1153" s="73"/>
      <c r="H1153" s="73"/>
      <c r="I1153" s="70"/>
    </row>
    <row r="1154" spans="1:9" ht="18">
      <c r="A1154" s="72"/>
      <c r="B1154" s="73"/>
      <c r="C1154" s="73"/>
      <c r="D1154" s="73"/>
      <c r="E1154" s="73"/>
      <c r="F1154" s="73"/>
      <c r="G1154" s="73"/>
      <c r="H1154" s="73"/>
      <c r="I1154" s="70"/>
    </row>
    <row r="1155" spans="1:9" ht="18">
      <c r="A1155" s="72"/>
      <c r="B1155" s="73"/>
      <c r="C1155" s="73"/>
      <c r="D1155" s="73"/>
      <c r="E1155" s="73"/>
      <c r="F1155" s="73"/>
      <c r="G1155" s="73"/>
      <c r="H1155" s="73"/>
      <c r="I1155" s="70"/>
    </row>
    <row r="1156" spans="1:9" ht="18">
      <c r="A1156" s="72"/>
      <c r="B1156" s="73"/>
      <c r="C1156" s="73"/>
      <c r="D1156" s="73"/>
      <c r="E1156" s="73"/>
      <c r="F1156" s="73"/>
      <c r="G1156" s="73"/>
      <c r="H1156" s="73"/>
      <c r="I1156" s="70"/>
    </row>
    <row r="1157" spans="1:9" ht="18">
      <c r="A1157" s="72"/>
      <c r="B1157" s="73"/>
      <c r="C1157" s="73"/>
      <c r="D1157" s="73"/>
      <c r="E1157" s="73"/>
      <c r="F1157" s="73"/>
      <c r="G1157" s="73"/>
      <c r="H1157" s="73"/>
      <c r="I1157" s="70"/>
    </row>
    <row r="1158" spans="1:9" ht="18">
      <c r="A1158" s="72"/>
      <c r="B1158" s="73"/>
      <c r="C1158" s="73"/>
      <c r="D1158" s="73"/>
      <c r="E1158" s="73"/>
      <c r="F1158" s="73"/>
      <c r="G1158" s="73"/>
      <c r="H1158" s="73"/>
      <c r="I1158" s="70"/>
    </row>
    <row r="1159" spans="1:9" ht="18">
      <c r="A1159" s="72"/>
      <c r="B1159" s="73"/>
      <c r="C1159" s="73"/>
      <c r="D1159" s="73"/>
      <c r="E1159" s="73"/>
      <c r="F1159" s="73"/>
      <c r="G1159" s="73"/>
      <c r="H1159" s="73"/>
      <c r="I1159" s="70"/>
    </row>
    <row r="1160" spans="1:9" ht="18">
      <c r="A1160" s="72"/>
      <c r="B1160" s="73"/>
      <c r="C1160" s="73"/>
      <c r="D1160" s="73"/>
      <c r="E1160" s="73"/>
      <c r="F1160" s="73"/>
      <c r="G1160" s="73"/>
      <c r="H1160" s="73"/>
      <c r="I1160" s="70"/>
    </row>
    <row r="1161" spans="1:9" ht="18">
      <c r="A1161" s="72"/>
      <c r="B1161" s="73"/>
      <c r="C1161" s="73"/>
      <c r="D1161" s="73"/>
      <c r="E1161" s="73"/>
      <c r="F1161" s="73"/>
      <c r="G1161" s="73"/>
      <c r="H1161" s="73"/>
      <c r="I1161" s="70"/>
    </row>
    <row r="1162" spans="1:9" ht="18">
      <c r="A1162" s="72"/>
      <c r="B1162" s="73"/>
      <c r="C1162" s="73"/>
      <c r="D1162" s="73"/>
      <c r="E1162" s="73"/>
      <c r="F1162" s="73"/>
      <c r="G1162" s="73"/>
      <c r="H1162" s="73"/>
      <c r="I1162" s="70"/>
    </row>
    <row r="1163" spans="1:9" ht="18">
      <c r="A1163" s="72"/>
      <c r="B1163" s="73"/>
      <c r="C1163" s="73"/>
      <c r="D1163" s="73"/>
      <c r="E1163" s="73"/>
      <c r="F1163" s="73"/>
      <c r="G1163" s="73"/>
      <c r="H1163" s="73"/>
      <c r="I1163" s="70"/>
    </row>
    <row r="1164" spans="1:9" ht="18">
      <c r="A1164" s="72"/>
      <c r="B1164" s="73"/>
      <c r="C1164" s="73"/>
      <c r="D1164" s="73"/>
      <c r="E1164" s="73"/>
      <c r="F1164" s="73"/>
      <c r="G1164" s="73"/>
      <c r="H1164" s="73"/>
      <c r="I1164" s="70"/>
    </row>
    <row r="1165" spans="1:9" ht="18">
      <c r="A1165" s="72"/>
      <c r="B1165" s="73"/>
      <c r="C1165" s="73"/>
      <c r="D1165" s="73"/>
      <c r="E1165" s="73"/>
      <c r="F1165" s="73"/>
      <c r="G1165" s="73"/>
      <c r="H1165" s="73"/>
      <c r="I1165" s="70"/>
    </row>
    <row r="1166" spans="1:9" ht="18">
      <c r="A1166" s="72"/>
      <c r="B1166" s="73"/>
      <c r="C1166" s="73"/>
      <c r="D1166" s="73"/>
      <c r="E1166" s="73"/>
      <c r="F1166" s="73"/>
      <c r="G1166" s="73"/>
      <c r="H1166" s="73"/>
      <c r="I1166" s="70"/>
    </row>
    <row r="1167" spans="1:9" ht="18">
      <c r="A1167" s="72"/>
      <c r="B1167" s="73"/>
      <c r="C1167" s="73"/>
      <c r="D1167" s="73"/>
      <c r="E1167" s="73"/>
      <c r="F1167" s="73"/>
      <c r="G1167" s="73"/>
      <c r="H1167" s="73"/>
      <c r="I1167" s="70"/>
    </row>
    <row r="1168" spans="1:9" ht="18">
      <c r="A1168" s="72"/>
      <c r="B1168" s="73"/>
      <c r="C1168" s="73"/>
      <c r="D1168" s="73"/>
      <c r="E1168" s="73"/>
      <c r="F1168" s="73"/>
      <c r="G1168" s="73"/>
      <c r="H1168" s="73"/>
      <c r="I1168" s="70"/>
    </row>
    <row r="1169" spans="1:9" ht="18">
      <c r="A1169" s="72"/>
      <c r="B1169" s="73"/>
      <c r="C1169" s="73"/>
      <c r="D1169" s="73"/>
      <c r="E1169" s="73"/>
      <c r="F1169" s="73"/>
      <c r="G1169" s="73"/>
      <c r="H1169" s="73"/>
      <c r="I1169" s="70"/>
    </row>
    <row r="1170" spans="1:9" ht="18">
      <c r="A1170" s="72"/>
      <c r="B1170" s="73"/>
      <c r="C1170" s="73"/>
      <c r="D1170" s="73"/>
      <c r="E1170" s="73"/>
      <c r="F1170" s="73"/>
      <c r="G1170" s="73"/>
      <c r="H1170" s="73"/>
      <c r="I1170" s="70"/>
    </row>
    <row r="1171" spans="1:9" ht="18">
      <c r="A1171" s="72"/>
      <c r="B1171" s="73"/>
      <c r="C1171" s="73"/>
      <c r="D1171" s="73"/>
      <c r="E1171" s="73"/>
      <c r="F1171" s="73"/>
      <c r="G1171" s="73"/>
      <c r="H1171" s="73"/>
      <c r="I1171" s="70"/>
    </row>
    <row r="1172" spans="1:9" ht="18">
      <c r="A1172" s="72"/>
      <c r="B1172" s="73"/>
      <c r="C1172" s="73"/>
      <c r="D1172" s="73"/>
      <c r="E1172" s="73"/>
      <c r="F1172" s="73"/>
      <c r="G1172" s="73"/>
      <c r="H1172" s="73"/>
      <c r="I1172" s="70"/>
    </row>
    <row r="1173" spans="1:9" ht="18">
      <c r="A1173" s="72"/>
      <c r="B1173" s="73"/>
      <c r="C1173" s="73"/>
      <c r="D1173" s="73"/>
      <c r="E1173" s="73"/>
      <c r="F1173" s="73"/>
      <c r="G1173" s="73"/>
      <c r="H1173" s="73"/>
      <c r="I1173" s="70"/>
    </row>
    <row r="1174" spans="1:9" ht="18">
      <c r="A1174" s="72"/>
      <c r="B1174" s="73"/>
      <c r="C1174" s="73"/>
      <c r="D1174" s="73"/>
      <c r="E1174" s="73"/>
      <c r="F1174" s="73"/>
      <c r="G1174" s="73"/>
      <c r="H1174" s="73"/>
      <c r="I1174" s="70"/>
    </row>
    <row r="1175" spans="1:9" ht="18">
      <c r="A1175" s="72"/>
      <c r="B1175" s="73"/>
      <c r="C1175" s="73"/>
      <c r="D1175" s="73"/>
      <c r="E1175" s="73"/>
      <c r="F1175" s="73"/>
      <c r="G1175" s="73"/>
      <c r="H1175" s="73"/>
      <c r="I1175" s="70"/>
    </row>
    <row r="1176" spans="1:9" ht="18">
      <c r="A1176" s="72"/>
      <c r="B1176" s="73"/>
      <c r="C1176" s="73"/>
      <c r="D1176" s="73"/>
      <c r="E1176" s="73"/>
      <c r="F1176" s="73"/>
      <c r="G1176" s="73"/>
      <c r="H1176" s="73"/>
      <c r="I1176" s="70"/>
    </row>
    <row r="1177" spans="1:9" ht="18">
      <c r="A1177" s="72"/>
      <c r="B1177" s="73"/>
      <c r="C1177" s="73"/>
      <c r="D1177" s="73"/>
      <c r="E1177" s="73"/>
      <c r="F1177" s="73"/>
      <c r="G1177" s="73"/>
      <c r="H1177" s="73"/>
      <c r="I1177" s="70"/>
    </row>
    <row r="1178" spans="1:9" ht="18">
      <c r="A1178" s="72"/>
      <c r="B1178" s="73"/>
      <c r="C1178" s="73"/>
      <c r="D1178" s="73"/>
      <c r="E1178" s="73"/>
      <c r="F1178" s="73"/>
      <c r="G1178" s="73"/>
      <c r="H1178" s="73"/>
      <c r="I1178" s="70"/>
    </row>
    <row r="1179" spans="1:9" ht="18">
      <c r="A1179" s="72"/>
      <c r="B1179" s="73"/>
      <c r="C1179" s="73"/>
      <c r="D1179" s="73"/>
      <c r="E1179" s="73"/>
      <c r="F1179" s="73"/>
      <c r="G1179" s="73"/>
      <c r="H1179" s="73"/>
      <c r="I1179" s="70"/>
    </row>
    <row r="1180" spans="1:9" ht="18">
      <c r="A1180" s="72"/>
      <c r="B1180" s="73"/>
      <c r="C1180" s="73"/>
      <c r="D1180" s="73"/>
      <c r="E1180" s="73"/>
      <c r="F1180" s="73"/>
      <c r="G1180" s="73"/>
      <c r="H1180" s="73"/>
      <c r="I1180" s="70"/>
    </row>
    <row r="1181" spans="1:9" ht="18">
      <c r="A1181" s="72"/>
      <c r="B1181" s="73"/>
      <c r="C1181" s="73"/>
      <c r="D1181" s="73"/>
      <c r="E1181" s="73"/>
      <c r="F1181" s="73"/>
      <c r="G1181" s="73"/>
      <c r="H1181" s="73"/>
      <c r="I1181" s="70"/>
    </row>
    <row r="1182" spans="1:9" ht="18">
      <c r="A1182" s="72"/>
      <c r="B1182" s="73"/>
      <c r="C1182" s="73"/>
      <c r="D1182" s="73"/>
      <c r="E1182" s="73"/>
      <c r="F1182" s="73"/>
      <c r="G1182" s="73"/>
      <c r="H1182" s="73"/>
      <c r="I1182" s="70"/>
    </row>
    <row r="1183" spans="1:9" ht="18">
      <c r="A1183" s="72"/>
      <c r="B1183" s="73"/>
      <c r="C1183" s="73"/>
      <c r="D1183" s="73"/>
      <c r="E1183" s="73"/>
      <c r="F1183" s="73"/>
      <c r="G1183" s="73"/>
      <c r="H1183" s="73"/>
      <c r="I1183" s="70"/>
    </row>
    <row r="1184" spans="1:9" ht="18">
      <c r="A1184" s="72"/>
      <c r="B1184" s="73"/>
      <c r="C1184" s="73"/>
      <c r="D1184" s="73"/>
      <c r="E1184" s="73"/>
      <c r="F1184" s="73"/>
      <c r="G1184" s="73"/>
      <c r="H1184" s="73"/>
      <c r="I1184" s="70"/>
    </row>
    <row r="1185" spans="1:9" ht="18">
      <c r="A1185" s="72"/>
      <c r="B1185" s="73"/>
      <c r="C1185" s="73"/>
      <c r="D1185" s="73"/>
      <c r="E1185" s="73"/>
      <c r="F1185" s="73"/>
      <c r="G1185" s="73"/>
      <c r="H1185" s="73"/>
      <c r="I1185" s="70"/>
    </row>
    <row r="1186" spans="1:9" ht="18">
      <c r="A1186" s="72"/>
      <c r="B1186" s="73"/>
      <c r="C1186" s="73"/>
      <c r="D1186" s="73"/>
      <c r="E1186" s="73"/>
      <c r="F1186" s="73"/>
      <c r="G1186" s="73"/>
      <c r="H1186" s="73"/>
      <c r="I1186" s="70"/>
    </row>
    <row r="1187" spans="1:9" ht="18">
      <c r="A1187" s="72"/>
      <c r="B1187" s="73"/>
      <c r="C1187" s="73"/>
      <c r="D1187" s="73"/>
      <c r="E1187" s="73"/>
      <c r="F1187" s="73"/>
      <c r="G1187" s="73"/>
      <c r="H1187" s="73"/>
      <c r="I1187" s="70"/>
    </row>
    <row r="1188" spans="1:9" ht="18">
      <c r="A1188" s="72"/>
      <c r="B1188" s="73"/>
      <c r="C1188" s="73"/>
      <c r="D1188" s="73"/>
      <c r="E1188" s="73"/>
      <c r="F1188" s="73"/>
      <c r="G1188" s="73"/>
      <c r="H1188" s="73"/>
      <c r="I1188" s="70"/>
    </row>
    <row r="1189" spans="1:9" ht="18">
      <c r="A1189" s="72"/>
      <c r="B1189" s="73"/>
      <c r="C1189" s="73"/>
      <c r="D1189" s="73"/>
      <c r="E1189" s="73"/>
      <c r="F1189" s="73"/>
      <c r="G1189" s="73"/>
      <c r="H1189" s="73"/>
      <c r="I1189" s="70"/>
    </row>
    <row r="1190" spans="1:9" ht="18">
      <c r="A1190" s="72"/>
      <c r="B1190" s="73"/>
      <c r="C1190" s="73"/>
      <c r="D1190" s="73"/>
      <c r="E1190" s="73"/>
      <c r="F1190" s="73"/>
      <c r="G1190" s="73"/>
      <c r="H1190" s="73"/>
      <c r="I1190" s="70"/>
    </row>
    <row r="1191" spans="1:9" ht="18">
      <c r="A1191" s="72"/>
      <c r="B1191" s="73"/>
      <c r="C1191" s="73"/>
      <c r="D1191" s="73"/>
      <c r="E1191" s="73"/>
      <c r="F1191" s="73"/>
      <c r="G1191" s="73"/>
      <c r="H1191" s="73"/>
      <c r="I1191" s="70"/>
    </row>
    <row r="1192" spans="1:9" ht="18">
      <c r="A1192" s="72"/>
      <c r="B1192" s="73"/>
      <c r="C1192" s="73"/>
      <c r="D1192" s="73"/>
      <c r="E1192" s="73"/>
      <c r="F1192" s="73"/>
      <c r="G1192" s="73"/>
      <c r="H1192" s="73"/>
      <c r="I1192" s="70"/>
    </row>
    <row r="1193" spans="1:9" ht="18">
      <c r="A1193" s="72"/>
      <c r="B1193" s="73"/>
      <c r="C1193" s="73"/>
      <c r="D1193" s="73"/>
      <c r="E1193" s="73"/>
      <c r="F1193" s="73"/>
      <c r="G1193" s="73"/>
      <c r="H1193" s="73"/>
      <c r="I1193" s="70"/>
    </row>
    <row r="1194" spans="1:9" ht="18">
      <c r="A1194" s="72"/>
      <c r="B1194" s="73"/>
      <c r="C1194" s="73"/>
      <c r="D1194" s="73"/>
      <c r="E1194" s="73"/>
      <c r="F1194" s="73"/>
      <c r="G1194" s="73"/>
      <c r="H1194" s="73"/>
      <c r="I1194" s="70"/>
    </row>
    <row r="1195" spans="1:9" ht="18">
      <c r="A1195" s="72"/>
      <c r="B1195" s="73"/>
      <c r="C1195" s="73"/>
      <c r="D1195" s="73"/>
      <c r="E1195" s="73"/>
      <c r="F1195" s="73"/>
      <c r="G1195" s="73"/>
      <c r="H1195" s="73"/>
      <c r="I1195" s="70"/>
    </row>
    <row r="1196" spans="1:9" ht="18">
      <c r="A1196" s="72"/>
      <c r="B1196" s="73"/>
      <c r="C1196" s="73"/>
      <c r="D1196" s="73"/>
      <c r="E1196" s="73"/>
      <c r="F1196" s="73"/>
      <c r="G1196" s="73"/>
      <c r="H1196" s="73"/>
      <c r="I1196" s="70"/>
    </row>
    <row r="1197" spans="1:9" ht="18">
      <c r="A1197" s="72"/>
      <c r="B1197" s="73"/>
      <c r="C1197" s="73"/>
      <c r="D1197" s="73"/>
      <c r="E1197" s="73"/>
      <c r="F1197" s="73"/>
      <c r="G1197" s="73"/>
      <c r="H1197" s="73"/>
      <c r="I1197" s="70"/>
    </row>
    <row r="1198" spans="1:9" ht="18">
      <c r="A1198" s="72"/>
      <c r="B1198" s="73"/>
      <c r="C1198" s="73"/>
      <c r="D1198" s="73"/>
      <c r="E1198" s="73"/>
      <c r="F1198" s="73"/>
      <c r="G1198" s="73"/>
      <c r="H1198" s="73"/>
      <c r="I1198" s="70"/>
    </row>
    <row r="1199" spans="1:9" ht="18">
      <c r="A1199" s="72"/>
      <c r="B1199" s="73"/>
      <c r="C1199" s="73"/>
      <c r="D1199" s="73"/>
      <c r="E1199" s="73"/>
      <c r="F1199" s="73"/>
      <c r="G1199" s="73"/>
      <c r="H1199" s="73"/>
      <c r="I1199" s="70"/>
    </row>
    <row r="1200" spans="1:9" ht="18">
      <c r="A1200" s="72"/>
      <c r="B1200" s="73"/>
      <c r="C1200" s="73"/>
      <c r="D1200" s="73"/>
      <c r="E1200" s="73"/>
      <c r="F1200" s="73"/>
      <c r="G1200" s="73"/>
      <c r="H1200" s="73"/>
      <c r="I1200" s="70"/>
    </row>
    <row r="1201" spans="1:9" ht="18">
      <c r="A1201" s="72"/>
      <c r="B1201" s="73"/>
      <c r="C1201" s="73"/>
      <c r="D1201" s="73"/>
      <c r="E1201" s="73"/>
      <c r="F1201" s="73"/>
      <c r="G1201" s="73"/>
      <c r="H1201" s="73"/>
      <c r="I1201" s="70"/>
    </row>
    <row r="1202" spans="1:9" ht="18">
      <c r="A1202" s="72"/>
      <c r="B1202" s="73"/>
      <c r="C1202" s="73"/>
      <c r="D1202" s="73"/>
      <c r="E1202" s="73"/>
      <c r="F1202" s="73"/>
      <c r="G1202" s="73"/>
      <c r="H1202" s="73"/>
      <c r="I1202" s="70"/>
    </row>
    <row r="1203" spans="1:9" ht="18">
      <c r="A1203" s="72"/>
      <c r="B1203" s="73"/>
      <c r="C1203" s="73"/>
      <c r="D1203" s="73"/>
      <c r="E1203" s="73"/>
      <c r="F1203" s="73"/>
      <c r="G1203" s="73"/>
      <c r="H1203" s="73"/>
      <c r="I1203" s="70"/>
    </row>
    <row r="1204" spans="1:9" ht="18">
      <c r="A1204" s="72"/>
      <c r="B1204" s="73"/>
      <c r="C1204" s="73"/>
      <c r="D1204" s="73"/>
      <c r="E1204" s="73"/>
      <c r="F1204" s="73"/>
      <c r="G1204" s="73"/>
      <c r="H1204" s="73"/>
      <c r="I1204" s="70"/>
    </row>
    <row r="1205" spans="1:9" ht="18">
      <c r="A1205" s="72"/>
      <c r="B1205" s="73"/>
      <c r="C1205" s="73"/>
      <c r="D1205" s="73"/>
      <c r="E1205" s="73"/>
      <c r="F1205" s="73"/>
      <c r="G1205" s="73"/>
      <c r="H1205" s="73"/>
      <c r="I1205" s="70"/>
    </row>
    <row r="1206" spans="1:9" ht="18">
      <c r="A1206" s="72"/>
      <c r="B1206" s="73"/>
      <c r="C1206" s="73"/>
      <c r="D1206" s="73"/>
      <c r="E1206" s="73"/>
      <c r="F1206" s="73"/>
      <c r="G1206" s="73"/>
      <c r="H1206" s="73"/>
      <c r="I1206" s="70"/>
    </row>
    <row r="1207" spans="1:9" ht="18">
      <c r="A1207" s="72"/>
      <c r="B1207" s="73"/>
      <c r="C1207" s="73"/>
      <c r="D1207" s="73"/>
      <c r="E1207" s="73"/>
      <c r="F1207" s="73"/>
      <c r="G1207" s="73"/>
      <c r="H1207" s="73"/>
      <c r="I1207" s="70"/>
    </row>
    <row r="1208" spans="1:9" ht="18">
      <c r="A1208" s="72"/>
      <c r="B1208" s="73"/>
      <c r="C1208" s="73"/>
      <c r="D1208" s="73"/>
      <c r="E1208" s="73"/>
      <c r="F1208" s="73"/>
      <c r="G1208" s="73"/>
      <c r="H1208" s="73"/>
      <c r="I1208" s="70"/>
    </row>
    <row r="1209" spans="1:9" ht="18">
      <c r="A1209" s="72"/>
      <c r="B1209" s="73"/>
      <c r="C1209" s="73"/>
      <c r="D1209" s="73"/>
      <c r="E1209" s="73"/>
      <c r="F1209" s="73"/>
      <c r="G1209" s="73"/>
      <c r="H1209" s="73"/>
      <c r="I1209" s="70"/>
    </row>
    <row r="1210" spans="1:9" ht="18">
      <c r="A1210" s="72"/>
      <c r="B1210" s="73"/>
      <c r="C1210" s="73"/>
      <c r="D1210" s="73"/>
      <c r="E1210" s="73"/>
      <c r="F1210" s="73"/>
      <c r="G1210" s="73"/>
      <c r="H1210" s="73"/>
      <c r="I1210" s="70"/>
    </row>
    <row r="1211" spans="1:9" ht="18">
      <c r="A1211" s="72"/>
      <c r="B1211" s="73"/>
      <c r="C1211" s="73"/>
      <c r="D1211" s="73"/>
      <c r="E1211" s="73"/>
      <c r="F1211" s="73"/>
      <c r="G1211" s="73"/>
      <c r="H1211" s="73"/>
      <c r="I1211" s="70"/>
    </row>
    <row r="1212" spans="1:9" ht="18">
      <c r="A1212" s="72"/>
      <c r="B1212" s="73"/>
      <c r="C1212" s="73"/>
      <c r="D1212" s="73"/>
      <c r="E1212" s="73"/>
      <c r="F1212" s="73"/>
      <c r="G1212" s="73"/>
      <c r="H1212" s="73"/>
      <c r="I1212" s="70"/>
    </row>
    <row r="1213" spans="1:9" ht="18">
      <c r="A1213" s="72"/>
      <c r="B1213" s="73"/>
      <c r="C1213" s="73"/>
      <c r="D1213" s="73"/>
      <c r="E1213" s="73"/>
      <c r="F1213" s="73"/>
      <c r="G1213" s="73"/>
      <c r="H1213" s="73"/>
      <c r="I1213" s="70"/>
    </row>
    <row r="1214" spans="1:9" ht="18">
      <c r="A1214" s="72"/>
      <c r="B1214" s="73"/>
      <c r="C1214" s="73"/>
      <c r="D1214" s="73"/>
      <c r="E1214" s="73"/>
      <c r="F1214" s="73"/>
      <c r="G1214" s="73"/>
      <c r="H1214" s="73"/>
      <c r="I1214" s="70"/>
    </row>
    <row r="1215" spans="1:9" ht="18">
      <c r="A1215" s="72"/>
      <c r="B1215" s="73"/>
      <c r="C1215" s="73"/>
      <c r="D1215" s="73"/>
      <c r="E1215" s="73"/>
      <c r="F1215" s="73"/>
      <c r="G1215" s="73"/>
      <c r="H1215" s="73"/>
      <c r="I1215" s="70"/>
    </row>
    <row r="1216" spans="1:9" ht="18">
      <c r="A1216" s="72"/>
      <c r="B1216" s="73"/>
      <c r="C1216" s="73"/>
      <c r="D1216" s="73"/>
      <c r="E1216" s="73"/>
      <c r="F1216" s="73"/>
      <c r="G1216" s="73"/>
      <c r="H1216" s="73"/>
      <c r="I1216" s="70"/>
    </row>
    <row r="1217" spans="1:9" ht="18">
      <c r="A1217" s="72"/>
      <c r="B1217" s="73"/>
      <c r="C1217" s="73"/>
      <c r="D1217" s="73"/>
      <c r="E1217" s="73"/>
      <c r="F1217" s="73"/>
      <c r="G1217" s="73"/>
      <c r="H1217" s="73"/>
      <c r="I1217" s="70"/>
    </row>
    <row r="1218" spans="1:9" ht="18">
      <c r="A1218" s="72"/>
      <c r="B1218" s="73"/>
      <c r="C1218" s="73"/>
      <c r="D1218" s="73"/>
      <c r="E1218" s="73"/>
      <c r="F1218" s="73"/>
      <c r="G1218" s="73"/>
      <c r="H1218" s="73"/>
      <c r="I1218" s="70"/>
    </row>
    <row r="1219" spans="1:9" ht="18">
      <c r="A1219" s="72"/>
      <c r="B1219" s="73"/>
      <c r="C1219" s="73"/>
      <c r="D1219" s="73"/>
      <c r="E1219" s="73"/>
      <c r="F1219" s="73"/>
      <c r="G1219" s="73"/>
      <c r="H1219" s="73"/>
      <c r="I1219" s="70"/>
    </row>
    <row r="1220" spans="1:9" ht="18">
      <c r="A1220" s="72"/>
      <c r="B1220" s="73"/>
      <c r="C1220" s="73"/>
      <c r="D1220" s="73"/>
      <c r="E1220" s="73"/>
      <c r="F1220" s="73"/>
      <c r="G1220" s="73"/>
      <c r="H1220" s="73"/>
      <c r="I1220" s="70"/>
    </row>
    <row r="1221" spans="1:9" ht="18">
      <c r="A1221" s="72"/>
      <c r="B1221" s="73"/>
      <c r="C1221" s="73"/>
      <c r="D1221" s="73"/>
      <c r="E1221" s="73"/>
      <c r="F1221" s="73"/>
      <c r="G1221" s="73"/>
      <c r="H1221" s="73"/>
      <c r="I1221" s="70"/>
    </row>
    <row r="1222" spans="1:9" ht="18">
      <c r="A1222" s="72"/>
      <c r="B1222" s="73"/>
      <c r="C1222" s="73"/>
      <c r="D1222" s="73"/>
      <c r="E1222" s="73"/>
      <c r="F1222" s="73"/>
      <c r="G1222" s="73"/>
      <c r="H1222" s="73"/>
      <c r="I1222" s="70"/>
    </row>
    <row r="1223" spans="1:9" ht="18">
      <c r="A1223" s="72"/>
      <c r="B1223" s="73"/>
      <c r="C1223" s="73"/>
      <c r="D1223" s="73"/>
      <c r="E1223" s="73"/>
      <c r="F1223" s="73"/>
      <c r="G1223" s="73"/>
      <c r="H1223" s="73"/>
      <c r="I1223" s="70"/>
    </row>
    <row r="1224" spans="1:9" ht="18">
      <c r="A1224" s="72"/>
      <c r="B1224" s="73"/>
      <c r="C1224" s="73"/>
      <c r="D1224" s="73"/>
      <c r="E1224" s="73"/>
      <c r="F1224" s="73"/>
      <c r="G1224" s="73"/>
      <c r="H1224" s="73"/>
      <c r="I1224" s="70"/>
    </row>
    <row r="1225" spans="1:9" ht="18">
      <c r="A1225" s="72"/>
      <c r="B1225" s="73"/>
      <c r="C1225" s="73"/>
      <c r="D1225" s="73"/>
      <c r="E1225" s="73"/>
      <c r="F1225" s="73"/>
      <c r="G1225" s="73"/>
      <c r="H1225" s="73"/>
      <c r="I1225" s="70"/>
    </row>
    <row r="1226" spans="1:9" ht="18">
      <c r="A1226" s="72"/>
      <c r="B1226" s="73"/>
      <c r="C1226" s="73"/>
      <c r="D1226" s="73"/>
      <c r="E1226" s="73"/>
      <c r="F1226" s="73"/>
      <c r="G1226" s="73"/>
      <c r="H1226" s="73"/>
      <c r="I1226" s="70"/>
    </row>
    <row r="1227" spans="1:9" ht="18">
      <c r="A1227" s="72"/>
      <c r="B1227" s="73"/>
      <c r="C1227" s="73"/>
      <c r="D1227" s="73"/>
      <c r="E1227" s="73"/>
      <c r="F1227" s="73"/>
      <c r="G1227" s="73"/>
      <c r="H1227" s="73"/>
      <c r="I1227" s="70"/>
    </row>
    <row r="1228" spans="1:9" ht="18">
      <c r="A1228" s="72"/>
      <c r="B1228" s="73"/>
      <c r="C1228" s="73"/>
      <c r="D1228" s="73"/>
      <c r="E1228" s="73"/>
      <c r="F1228" s="73"/>
      <c r="G1228" s="73"/>
      <c r="H1228" s="73"/>
      <c r="I1228" s="70"/>
    </row>
    <row r="1229" spans="1:9" ht="18">
      <c r="A1229" s="72"/>
      <c r="B1229" s="73"/>
      <c r="C1229" s="73"/>
      <c r="D1229" s="73"/>
      <c r="E1229" s="73"/>
      <c r="F1229" s="73"/>
      <c r="G1229" s="73"/>
      <c r="H1229" s="73"/>
      <c r="I1229" s="70"/>
    </row>
    <row r="1230" spans="1:9" ht="18">
      <c r="A1230" s="72"/>
      <c r="B1230" s="73"/>
      <c r="C1230" s="73"/>
      <c r="D1230" s="73"/>
      <c r="E1230" s="73"/>
      <c r="F1230" s="73"/>
      <c r="G1230" s="73"/>
      <c r="H1230" s="73"/>
      <c r="I1230" s="70"/>
    </row>
    <row r="1231" spans="1:9" ht="18">
      <c r="A1231" s="72"/>
      <c r="B1231" s="73"/>
      <c r="C1231" s="73"/>
      <c r="D1231" s="73"/>
      <c r="E1231" s="73"/>
      <c r="F1231" s="73"/>
      <c r="G1231" s="73"/>
      <c r="H1231" s="73"/>
      <c r="I1231" s="70"/>
    </row>
    <row r="1232" spans="1:9" ht="18">
      <c r="A1232" s="72"/>
      <c r="B1232" s="73"/>
      <c r="C1232" s="73"/>
      <c r="D1232" s="73"/>
      <c r="E1232" s="73"/>
      <c r="F1232" s="73"/>
      <c r="G1232" s="73"/>
      <c r="H1232" s="73"/>
      <c r="I1232" s="70"/>
    </row>
    <row r="1233" spans="1:9" ht="18">
      <c r="A1233" s="72"/>
      <c r="B1233" s="73"/>
      <c r="C1233" s="73"/>
      <c r="D1233" s="73"/>
      <c r="E1233" s="73"/>
      <c r="F1233" s="73"/>
      <c r="G1233" s="73"/>
      <c r="H1233" s="73"/>
      <c r="I1233" s="70"/>
    </row>
    <row r="1234" spans="1:9" ht="18">
      <c r="A1234" s="72"/>
      <c r="B1234" s="73"/>
      <c r="C1234" s="73"/>
      <c r="D1234" s="73"/>
      <c r="E1234" s="73"/>
      <c r="F1234" s="73"/>
      <c r="G1234" s="73"/>
      <c r="H1234" s="73"/>
      <c r="I1234" s="70"/>
    </row>
    <row r="1235" spans="1:9" ht="18">
      <c r="A1235" s="72"/>
      <c r="B1235" s="73"/>
      <c r="C1235" s="73"/>
      <c r="D1235" s="73"/>
      <c r="E1235" s="73"/>
      <c r="F1235" s="73"/>
      <c r="G1235" s="73"/>
      <c r="H1235" s="73"/>
      <c r="I1235" s="70"/>
    </row>
    <row r="1236" spans="1:9" ht="18">
      <c r="A1236" s="72"/>
      <c r="B1236" s="73"/>
      <c r="C1236" s="73"/>
      <c r="D1236" s="73"/>
      <c r="E1236" s="73"/>
      <c r="F1236" s="73"/>
      <c r="G1236" s="73"/>
      <c r="H1236" s="73"/>
      <c r="I1236" s="70"/>
    </row>
    <row r="1237" spans="1:9" ht="18">
      <c r="A1237" s="72"/>
      <c r="B1237" s="73"/>
      <c r="C1237" s="73"/>
      <c r="D1237" s="73"/>
      <c r="E1237" s="73"/>
      <c r="F1237" s="73"/>
      <c r="G1237" s="73"/>
      <c r="H1237" s="73"/>
      <c r="I1237" s="70"/>
    </row>
    <row r="1238" spans="1:9" ht="18">
      <c r="A1238" s="72"/>
      <c r="B1238" s="73"/>
      <c r="C1238" s="73"/>
      <c r="D1238" s="73"/>
      <c r="E1238" s="73"/>
      <c r="F1238" s="73"/>
      <c r="G1238" s="73"/>
      <c r="H1238" s="73"/>
      <c r="I1238" s="70"/>
    </row>
    <row r="1239" spans="1:9" ht="18">
      <c r="A1239" s="72"/>
      <c r="B1239" s="73"/>
      <c r="C1239" s="73"/>
      <c r="D1239" s="73"/>
      <c r="E1239" s="73"/>
      <c r="F1239" s="73"/>
      <c r="G1239" s="73"/>
      <c r="H1239" s="73"/>
      <c r="I1239" s="70"/>
    </row>
    <row r="1240" spans="1:9" ht="18">
      <c r="A1240" s="72"/>
      <c r="B1240" s="73"/>
      <c r="C1240" s="73"/>
      <c r="D1240" s="73"/>
      <c r="E1240" s="73"/>
      <c r="F1240" s="73"/>
      <c r="G1240" s="73"/>
      <c r="H1240" s="73"/>
      <c r="I1240" s="70"/>
    </row>
    <row r="1241" spans="1:9" ht="18">
      <c r="A1241" s="72"/>
      <c r="B1241" s="73"/>
      <c r="C1241" s="73"/>
      <c r="D1241" s="73"/>
      <c r="E1241" s="73"/>
      <c r="F1241" s="73"/>
      <c r="G1241" s="73"/>
      <c r="H1241" s="73"/>
      <c r="I1241" s="70"/>
    </row>
    <row r="1242" spans="1:9" ht="18">
      <c r="A1242" s="72"/>
      <c r="B1242" s="73"/>
      <c r="C1242" s="73"/>
      <c r="D1242" s="73"/>
      <c r="E1242" s="73"/>
      <c r="F1242" s="73"/>
      <c r="G1242" s="73"/>
      <c r="H1242" s="73"/>
      <c r="I1242" s="70"/>
    </row>
    <row r="1243" spans="1:9" ht="18">
      <c r="A1243" s="72"/>
      <c r="B1243" s="73"/>
      <c r="C1243" s="73"/>
      <c r="D1243" s="73"/>
      <c r="E1243" s="73"/>
      <c r="F1243" s="73"/>
      <c r="G1243" s="73"/>
      <c r="H1243" s="73"/>
      <c r="I1243" s="70"/>
    </row>
    <row r="1244" spans="1:9" ht="18">
      <c r="A1244" s="72"/>
      <c r="B1244" s="73"/>
      <c r="C1244" s="73"/>
      <c r="D1244" s="73"/>
      <c r="E1244" s="73"/>
      <c r="F1244" s="73"/>
      <c r="G1244" s="73"/>
      <c r="H1244" s="73"/>
      <c r="I1244" s="70"/>
    </row>
    <row r="1245" spans="1:9" ht="18">
      <c r="A1245" s="72"/>
      <c r="B1245" s="73"/>
      <c r="C1245" s="73"/>
      <c r="D1245" s="73"/>
      <c r="E1245" s="73"/>
      <c r="F1245" s="73"/>
      <c r="G1245" s="73"/>
      <c r="H1245" s="73"/>
      <c r="I1245" s="70"/>
    </row>
    <row r="1246" spans="1:9" ht="18">
      <c r="A1246" s="72"/>
      <c r="B1246" s="73"/>
      <c r="C1246" s="73"/>
      <c r="D1246" s="73"/>
      <c r="E1246" s="73"/>
      <c r="F1246" s="73"/>
      <c r="G1246" s="73"/>
      <c r="H1246" s="73"/>
      <c r="I1246" s="70"/>
    </row>
    <row r="1247" spans="1:9" ht="18">
      <c r="A1247" s="72"/>
      <c r="B1247" s="73"/>
      <c r="C1247" s="73"/>
      <c r="D1247" s="73"/>
      <c r="E1247" s="73"/>
      <c r="F1247" s="73"/>
      <c r="G1247" s="73"/>
      <c r="H1247" s="73"/>
      <c r="I1247" s="70"/>
    </row>
    <row r="1248" spans="1:9" ht="18">
      <c r="A1248" s="72"/>
      <c r="B1248" s="73"/>
      <c r="C1248" s="73"/>
      <c r="D1248" s="73"/>
      <c r="E1248" s="73"/>
      <c r="F1248" s="73"/>
      <c r="G1248" s="73"/>
      <c r="H1248" s="73"/>
      <c r="I1248" s="70"/>
    </row>
    <row r="1249" spans="1:9" ht="18">
      <c r="A1249" s="72"/>
      <c r="B1249" s="73"/>
      <c r="C1249" s="73"/>
      <c r="D1249" s="73"/>
      <c r="E1249" s="73"/>
      <c r="F1249" s="73"/>
      <c r="G1249" s="73"/>
      <c r="H1249" s="73"/>
      <c r="I1249" s="70"/>
    </row>
    <row r="1250" spans="1:9" ht="18">
      <c r="A1250" s="72"/>
      <c r="B1250" s="73"/>
      <c r="C1250" s="73"/>
      <c r="D1250" s="73"/>
      <c r="E1250" s="73"/>
      <c r="F1250" s="73"/>
      <c r="G1250" s="73"/>
      <c r="H1250" s="73"/>
      <c r="I1250" s="70"/>
    </row>
    <row r="1251" spans="1:9" ht="18">
      <c r="A1251" s="72"/>
      <c r="B1251" s="73"/>
      <c r="C1251" s="73"/>
      <c r="D1251" s="73"/>
      <c r="E1251" s="73"/>
      <c r="F1251" s="73"/>
      <c r="G1251" s="73"/>
      <c r="H1251" s="73"/>
      <c r="I1251" s="70"/>
    </row>
    <row r="1252" spans="1:9" ht="18">
      <c r="A1252" s="72"/>
      <c r="B1252" s="73"/>
      <c r="C1252" s="73"/>
      <c r="D1252" s="73"/>
      <c r="E1252" s="73"/>
      <c r="F1252" s="73"/>
      <c r="G1252" s="73"/>
      <c r="H1252" s="73"/>
      <c r="I1252" s="70"/>
    </row>
    <row r="1253" spans="1:9" ht="18">
      <c r="A1253" s="72"/>
      <c r="B1253" s="73"/>
      <c r="C1253" s="73"/>
      <c r="D1253" s="73"/>
      <c r="E1253" s="73"/>
      <c r="F1253" s="73"/>
      <c r="G1253" s="73"/>
      <c r="H1253" s="73"/>
      <c r="I1253" s="70"/>
    </row>
    <row r="1254" spans="1:9" ht="18">
      <c r="A1254" s="72"/>
      <c r="B1254" s="73"/>
      <c r="C1254" s="73"/>
      <c r="D1254" s="73"/>
      <c r="E1254" s="73"/>
      <c r="F1254" s="73"/>
      <c r="G1254" s="73"/>
      <c r="H1254" s="73"/>
      <c r="I1254" s="70"/>
    </row>
    <row r="1255" spans="1:9" ht="18">
      <c r="A1255" s="72"/>
      <c r="B1255" s="73"/>
      <c r="C1255" s="73"/>
      <c r="D1255" s="73"/>
      <c r="E1255" s="73"/>
      <c r="F1255" s="73"/>
      <c r="G1255" s="73"/>
      <c r="H1255" s="73"/>
      <c r="I1255" s="70"/>
    </row>
    <row r="1256" spans="1:9" ht="18">
      <c r="A1256" s="72"/>
      <c r="B1256" s="73"/>
      <c r="C1256" s="73"/>
      <c r="D1256" s="73"/>
      <c r="E1256" s="73"/>
      <c r="F1256" s="73"/>
      <c r="G1256" s="73"/>
      <c r="H1256" s="73"/>
      <c r="I1256" s="70"/>
    </row>
    <row r="1257" spans="1:9" ht="18">
      <c r="A1257" s="72"/>
      <c r="B1257" s="73"/>
      <c r="C1257" s="73"/>
      <c r="D1257" s="73"/>
      <c r="E1257" s="73"/>
      <c r="F1257" s="73"/>
      <c r="G1257" s="73"/>
      <c r="H1257" s="73"/>
      <c r="I1257" s="70"/>
    </row>
    <row r="1258" spans="1:9" ht="18">
      <c r="A1258" s="72"/>
      <c r="B1258" s="73"/>
      <c r="C1258" s="73"/>
      <c r="D1258" s="73"/>
      <c r="E1258" s="73"/>
      <c r="F1258" s="73"/>
      <c r="G1258" s="73"/>
      <c r="H1258" s="73"/>
      <c r="I1258" s="70"/>
    </row>
    <row r="1259" spans="1:9" ht="18">
      <c r="A1259" s="72"/>
      <c r="B1259" s="73"/>
      <c r="C1259" s="73"/>
      <c r="D1259" s="73"/>
      <c r="E1259" s="73"/>
      <c r="F1259" s="73"/>
      <c r="G1259" s="73"/>
      <c r="H1259" s="73"/>
      <c r="I1259" s="70"/>
    </row>
    <row r="1260" spans="1:9" ht="18">
      <c r="A1260" s="72"/>
      <c r="B1260" s="73"/>
      <c r="C1260" s="73"/>
      <c r="D1260" s="73"/>
      <c r="E1260" s="73"/>
      <c r="F1260" s="73"/>
      <c r="G1260" s="73"/>
      <c r="H1260" s="73"/>
      <c r="I1260" s="70"/>
    </row>
    <row r="1261" spans="1:9" ht="18">
      <c r="A1261" s="72"/>
      <c r="B1261" s="73"/>
      <c r="C1261" s="73"/>
      <c r="D1261" s="73"/>
      <c r="E1261" s="73"/>
      <c r="F1261" s="73"/>
      <c r="G1261" s="73"/>
      <c r="H1261" s="73"/>
      <c r="I1261" s="70"/>
    </row>
    <row r="1262" spans="1:9" ht="18">
      <c r="A1262" s="72"/>
      <c r="B1262" s="73"/>
      <c r="C1262" s="73"/>
      <c r="D1262" s="73"/>
      <c r="E1262" s="73"/>
      <c r="F1262" s="73"/>
      <c r="G1262" s="73"/>
      <c r="H1262" s="73"/>
      <c r="I1262" s="70"/>
    </row>
    <row r="1263" spans="1:9" ht="18">
      <c r="A1263" s="72"/>
      <c r="B1263" s="73"/>
      <c r="C1263" s="73"/>
      <c r="D1263" s="73"/>
      <c r="E1263" s="73"/>
      <c r="F1263" s="73"/>
      <c r="G1263" s="73"/>
      <c r="H1263" s="73"/>
      <c r="I1263" s="70"/>
    </row>
    <row r="1264" spans="1:9" ht="18">
      <c r="A1264" s="72"/>
      <c r="B1264" s="73"/>
      <c r="C1264" s="73"/>
      <c r="D1264" s="73"/>
      <c r="E1264" s="73"/>
      <c r="F1264" s="73"/>
      <c r="G1264" s="73"/>
      <c r="H1264" s="73"/>
      <c r="I1264" s="70"/>
    </row>
    <row r="1265" spans="1:9" ht="18">
      <c r="A1265" s="72"/>
      <c r="B1265" s="73"/>
      <c r="C1265" s="73"/>
      <c r="D1265" s="73"/>
      <c r="E1265" s="73"/>
      <c r="F1265" s="73"/>
      <c r="G1265" s="73"/>
      <c r="H1265" s="73"/>
      <c r="I1265" s="70"/>
    </row>
    <row r="1266" spans="1:9" ht="18">
      <c r="A1266" s="72"/>
      <c r="B1266" s="73"/>
      <c r="C1266" s="73"/>
      <c r="D1266" s="73"/>
      <c r="E1266" s="73"/>
      <c r="F1266" s="73"/>
      <c r="G1266" s="73"/>
      <c r="H1266" s="73"/>
      <c r="I1266" s="70"/>
    </row>
    <row r="1267" spans="1:9" ht="18">
      <c r="A1267" s="72"/>
      <c r="B1267" s="73"/>
      <c r="C1267" s="73"/>
      <c r="D1267" s="73"/>
      <c r="E1267" s="73"/>
      <c r="F1267" s="73"/>
      <c r="G1267" s="73"/>
      <c r="H1267" s="73"/>
      <c r="I1267" s="70"/>
    </row>
    <row r="1268" spans="1:9" ht="18">
      <c r="A1268" s="72"/>
      <c r="B1268" s="73"/>
      <c r="C1268" s="73"/>
      <c r="D1268" s="73"/>
      <c r="E1268" s="73"/>
      <c r="F1268" s="73"/>
      <c r="G1268" s="73"/>
      <c r="H1268" s="73"/>
      <c r="I1268" s="70"/>
    </row>
    <row r="1269" spans="1:9" ht="18">
      <c r="A1269" s="72"/>
      <c r="B1269" s="73"/>
      <c r="C1269" s="73"/>
      <c r="D1269" s="73"/>
      <c r="E1269" s="73"/>
      <c r="F1269" s="73"/>
      <c r="G1269" s="73"/>
      <c r="H1269" s="73"/>
      <c r="I1269" s="70"/>
    </row>
    <row r="1270" spans="1:9" ht="18">
      <c r="A1270" s="72"/>
      <c r="B1270" s="73"/>
      <c r="C1270" s="73"/>
      <c r="D1270" s="73"/>
      <c r="E1270" s="73"/>
      <c r="F1270" s="73"/>
      <c r="G1270" s="73"/>
      <c r="H1270" s="73"/>
      <c r="I1270" s="70"/>
    </row>
    <row r="1271" spans="1:9" ht="18">
      <c r="A1271" s="72"/>
      <c r="B1271" s="73"/>
      <c r="C1271" s="73"/>
      <c r="D1271" s="73"/>
      <c r="E1271" s="73"/>
      <c r="F1271" s="73"/>
      <c r="G1271" s="73"/>
      <c r="H1271" s="73"/>
      <c r="I1271" s="70"/>
    </row>
    <row r="1272" spans="1:9" ht="18">
      <c r="A1272" s="72"/>
      <c r="B1272" s="73"/>
      <c r="C1272" s="73"/>
      <c r="D1272" s="73"/>
      <c r="E1272" s="73"/>
      <c r="F1272" s="73"/>
      <c r="G1272" s="73"/>
      <c r="H1272" s="73"/>
      <c r="I1272" s="70"/>
    </row>
    <row r="1273" spans="1:9" ht="18">
      <c r="A1273" s="72"/>
      <c r="B1273" s="73"/>
      <c r="C1273" s="73"/>
      <c r="D1273" s="73"/>
      <c r="E1273" s="73"/>
      <c r="F1273" s="73"/>
      <c r="G1273" s="73"/>
      <c r="H1273" s="73"/>
      <c r="I1273" s="70"/>
    </row>
    <row r="1274" spans="1:9" ht="18">
      <c r="A1274" s="72"/>
      <c r="B1274" s="73"/>
      <c r="C1274" s="73"/>
      <c r="D1274" s="73"/>
      <c r="E1274" s="73"/>
      <c r="F1274" s="73"/>
      <c r="G1274" s="73"/>
      <c r="H1274" s="73"/>
      <c r="I1274" s="70"/>
    </row>
    <row r="1275" spans="1:9" ht="18">
      <c r="A1275" s="72"/>
      <c r="B1275" s="73"/>
      <c r="C1275" s="73"/>
      <c r="D1275" s="73"/>
      <c r="E1275" s="73"/>
      <c r="F1275" s="73"/>
      <c r="G1275" s="73"/>
      <c r="H1275" s="73"/>
      <c r="I1275" s="70"/>
    </row>
    <row r="1276" spans="1:9" ht="18">
      <c r="A1276" s="72"/>
      <c r="B1276" s="73"/>
      <c r="C1276" s="73"/>
      <c r="D1276" s="73"/>
      <c r="E1276" s="73"/>
      <c r="F1276" s="73"/>
      <c r="G1276" s="73"/>
      <c r="H1276" s="73"/>
      <c r="I1276" s="70"/>
    </row>
    <row r="1277" spans="1:9" ht="18">
      <c r="A1277" s="72"/>
      <c r="B1277" s="73"/>
      <c r="C1277" s="73"/>
      <c r="D1277" s="73"/>
      <c r="E1277" s="73"/>
      <c r="F1277" s="73"/>
      <c r="G1277" s="73"/>
      <c r="H1277" s="73"/>
      <c r="I1277" s="70"/>
    </row>
    <row r="1278" spans="1:9" ht="18">
      <c r="A1278" s="72"/>
      <c r="B1278" s="73"/>
      <c r="C1278" s="73"/>
      <c r="D1278" s="73"/>
      <c r="E1278" s="73"/>
      <c r="F1278" s="73"/>
      <c r="G1278" s="73"/>
      <c r="H1278" s="73"/>
      <c r="I1278" s="70"/>
    </row>
    <row r="1279" spans="1:9" ht="18">
      <c r="A1279" s="72"/>
      <c r="B1279" s="73"/>
      <c r="C1279" s="73"/>
      <c r="D1279" s="73"/>
      <c r="E1279" s="73"/>
      <c r="F1279" s="73"/>
      <c r="G1279" s="73"/>
      <c r="H1279" s="73"/>
      <c r="I1279" s="70"/>
    </row>
    <row r="1280" spans="1:9" ht="18">
      <c r="A1280" s="72"/>
      <c r="B1280" s="73"/>
      <c r="C1280" s="73"/>
      <c r="D1280" s="73"/>
      <c r="E1280" s="73"/>
      <c r="F1280" s="73"/>
      <c r="G1280" s="73"/>
      <c r="H1280" s="73"/>
      <c r="I1280" s="70"/>
    </row>
    <row r="1281" spans="1:9" ht="18">
      <c r="A1281" s="72"/>
      <c r="B1281" s="73"/>
      <c r="C1281" s="73"/>
      <c r="D1281" s="73"/>
      <c r="E1281" s="73"/>
      <c r="F1281" s="73"/>
      <c r="G1281" s="73"/>
      <c r="H1281" s="73"/>
      <c r="I1281" s="70"/>
    </row>
    <row r="1282" spans="1:9" ht="18">
      <c r="A1282" s="72"/>
      <c r="B1282" s="73"/>
      <c r="C1282" s="73"/>
      <c r="D1282" s="73"/>
      <c r="E1282" s="73"/>
      <c r="F1282" s="73"/>
      <c r="G1282" s="73"/>
      <c r="H1282" s="73"/>
      <c r="I1282" s="70"/>
    </row>
    <row r="1283" spans="1:9" ht="18">
      <c r="A1283" s="72"/>
      <c r="B1283" s="73"/>
      <c r="C1283" s="73"/>
      <c r="D1283" s="73"/>
      <c r="E1283" s="73"/>
      <c r="F1283" s="73"/>
      <c r="G1283" s="73"/>
      <c r="H1283" s="73"/>
      <c r="I1283" s="70"/>
    </row>
    <row r="1284" spans="1:9" ht="18">
      <c r="A1284" s="72"/>
      <c r="B1284" s="73"/>
      <c r="C1284" s="73"/>
      <c r="D1284" s="73"/>
      <c r="E1284" s="73"/>
      <c r="F1284" s="73"/>
      <c r="G1284" s="73"/>
      <c r="H1284" s="73"/>
      <c r="I1284" s="70"/>
    </row>
    <row r="1285" spans="1:9" ht="18">
      <c r="A1285" s="72"/>
      <c r="B1285" s="73"/>
      <c r="C1285" s="73"/>
      <c r="D1285" s="73"/>
      <c r="E1285" s="73"/>
      <c r="F1285" s="73"/>
      <c r="G1285" s="73"/>
      <c r="H1285" s="73"/>
      <c r="I1285" s="70"/>
    </row>
    <row r="1286" spans="1:9" ht="18">
      <c r="A1286" s="72"/>
      <c r="B1286" s="73"/>
      <c r="C1286" s="73"/>
      <c r="D1286" s="73"/>
      <c r="E1286" s="73"/>
      <c r="F1286" s="73"/>
      <c r="G1286" s="73"/>
      <c r="H1286" s="73"/>
      <c r="I1286" s="70"/>
    </row>
    <row r="1287" spans="1:9" ht="18">
      <c r="A1287" s="72"/>
      <c r="B1287" s="73"/>
      <c r="C1287" s="73"/>
      <c r="D1287" s="73"/>
      <c r="E1287" s="73"/>
      <c r="F1287" s="73"/>
      <c r="G1287" s="73"/>
      <c r="H1287" s="73"/>
      <c r="I1287" s="70"/>
    </row>
    <row r="1288" spans="1:9" ht="18">
      <c r="A1288" s="72"/>
      <c r="B1288" s="73"/>
      <c r="C1288" s="73"/>
      <c r="D1288" s="73"/>
      <c r="E1288" s="73"/>
      <c r="F1288" s="73"/>
      <c r="G1288" s="73"/>
      <c r="H1288" s="73"/>
      <c r="I1288" s="70"/>
    </row>
    <row r="1289" spans="1:9" ht="18">
      <c r="A1289" s="72"/>
      <c r="B1289" s="73"/>
      <c r="C1289" s="73"/>
      <c r="D1289" s="73"/>
      <c r="E1289" s="73"/>
      <c r="F1289" s="73"/>
      <c r="G1289" s="73"/>
      <c r="H1289" s="73"/>
      <c r="I1289" s="70"/>
    </row>
    <row r="1290" spans="1:9" ht="18">
      <c r="A1290" s="72"/>
      <c r="B1290" s="73"/>
      <c r="C1290" s="73"/>
      <c r="D1290" s="73"/>
      <c r="E1290" s="73"/>
      <c r="F1290" s="73"/>
      <c r="G1290" s="73"/>
      <c r="H1290" s="73"/>
      <c r="I1290" s="70"/>
    </row>
    <row r="1291" spans="1:9" ht="18">
      <c r="A1291" s="72"/>
      <c r="B1291" s="73"/>
      <c r="C1291" s="73"/>
      <c r="D1291" s="73"/>
      <c r="E1291" s="73"/>
      <c r="F1291" s="73"/>
      <c r="G1291" s="73"/>
      <c r="H1291" s="73"/>
      <c r="I1291" s="70"/>
    </row>
    <row r="1292" spans="1:9" ht="18">
      <c r="A1292" s="72"/>
      <c r="B1292" s="73"/>
      <c r="C1292" s="73"/>
      <c r="D1292" s="73"/>
      <c r="E1292" s="73"/>
      <c r="F1292" s="73"/>
      <c r="G1292" s="73"/>
      <c r="H1292" s="73"/>
      <c r="I1292" s="70"/>
    </row>
    <row r="1293" spans="1:9" ht="18">
      <c r="A1293" s="72"/>
      <c r="B1293" s="73"/>
      <c r="C1293" s="73"/>
      <c r="D1293" s="73"/>
      <c r="E1293" s="73"/>
      <c r="F1293" s="73"/>
      <c r="G1293" s="73"/>
      <c r="H1293" s="73"/>
      <c r="I1293" s="70"/>
    </row>
    <row r="1294" spans="1:9" ht="18">
      <c r="A1294" s="72"/>
      <c r="B1294" s="73"/>
      <c r="C1294" s="73"/>
      <c r="D1294" s="73"/>
      <c r="E1294" s="73"/>
      <c r="F1294" s="73"/>
      <c r="G1294" s="73"/>
      <c r="H1294" s="73"/>
      <c r="I1294" s="70"/>
    </row>
    <row r="1295" spans="1:9" ht="18">
      <c r="A1295" s="72"/>
      <c r="B1295" s="73"/>
      <c r="C1295" s="73"/>
      <c r="D1295" s="73"/>
      <c r="E1295" s="73"/>
      <c r="F1295" s="73"/>
      <c r="G1295" s="73"/>
      <c r="H1295" s="73"/>
      <c r="I1295" s="70"/>
    </row>
    <row r="1296" spans="1:9" ht="18">
      <c r="A1296" s="72"/>
      <c r="B1296" s="73"/>
      <c r="C1296" s="73"/>
      <c r="D1296" s="73"/>
      <c r="E1296" s="73"/>
      <c r="F1296" s="73"/>
      <c r="G1296" s="73"/>
      <c r="H1296" s="73"/>
      <c r="I1296" s="70"/>
    </row>
    <row r="1297" spans="1:9" ht="18">
      <c r="A1297" s="72"/>
      <c r="B1297" s="73"/>
      <c r="C1297" s="73"/>
      <c r="D1297" s="73"/>
      <c r="E1297" s="73"/>
      <c r="F1297" s="73"/>
      <c r="G1297" s="73"/>
      <c r="H1297" s="73"/>
      <c r="I1297" s="70"/>
    </row>
    <row r="1298" spans="1:9" ht="18">
      <c r="A1298" s="72"/>
      <c r="B1298" s="73"/>
      <c r="C1298" s="73"/>
      <c r="D1298" s="73"/>
      <c r="E1298" s="73"/>
      <c r="F1298" s="73"/>
      <c r="G1298" s="73"/>
      <c r="H1298" s="73"/>
      <c r="I1298" s="70"/>
    </row>
    <row r="1299" spans="1:9" ht="18">
      <c r="A1299" s="72"/>
      <c r="B1299" s="73"/>
      <c r="C1299" s="73"/>
      <c r="D1299" s="73"/>
      <c r="E1299" s="73"/>
      <c r="F1299" s="73"/>
      <c r="G1299" s="73"/>
      <c r="H1299" s="73"/>
      <c r="I1299" s="70"/>
    </row>
    <row r="1300" spans="1:9" ht="18">
      <c r="A1300" s="72"/>
      <c r="B1300" s="73"/>
      <c r="C1300" s="73"/>
      <c r="D1300" s="73"/>
      <c r="E1300" s="73"/>
      <c r="F1300" s="73"/>
      <c r="G1300" s="73"/>
      <c r="H1300" s="73"/>
      <c r="I1300" s="70"/>
    </row>
    <row r="1301" spans="1:9" ht="18">
      <c r="A1301" s="72"/>
      <c r="B1301" s="73"/>
      <c r="C1301" s="73"/>
      <c r="D1301" s="73"/>
      <c r="E1301" s="73"/>
      <c r="F1301" s="73"/>
      <c r="G1301" s="73"/>
      <c r="H1301" s="73"/>
      <c r="I1301" s="70"/>
    </row>
    <row r="1302" spans="1:9" ht="18">
      <c r="A1302" s="72"/>
      <c r="B1302" s="73"/>
      <c r="C1302" s="73"/>
      <c r="D1302" s="73"/>
      <c r="E1302" s="73"/>
      <c r="F1302" s="73"/>
      <c r="G1302" s="73"/>
      <c r="H1302" s="73"/>
      <c r="I1302" s="70"/>
    </row>
    <row r="1303" spans="1:9" ht="18">
      <c r="A1303" s="72"/>
      <c r="B1303" s="73"/>
      <c r="C1303" s="73"/>
      <c r="D1303" s="73"/>
      <c r="E1303" s="73"/>
      <c r="F1303" s="73"/>
      <c r="G1303" s="73"/>
      <c r="H1303" s="73"/>
      <c r="I1303" s="70"/>
    </row>
    <row r="1304" spans="1:9" ht="18">
      <c r="A1304" s="72"/>
      <c r="B1304" s="73"/>
      <c r="C1304" s="73"/>
      <c r="D1304" s="73"/>
      <c r="E1304" s="73"/>
      <c r="F1304" s="73"/>
      <c r="G1304" s="73"/>
      <c r="H1304" s="73"/>
      <c r="I1304" s="70"/>
    </row>
    <row r="1305" spans="1:9" ht="18">
      <c r="A1305" s="72"/>
      <c r="B1305" s="73"/>
      <c r="C1305" s="73"/>
      <c r="D1305" s="73"/>
      <c r="E1305" s="73"/>
      <c r="F1305" s="73"/>
      <c r="G1305" s="73"/>
      <c r="H1305" s="73"/>
      <c r="I1305" s="70"/>
    </row>
    <row r="1306" spans="1:9" ht="18">
      <c r="A1306" s="72"/>
      <c r="B1306" s="73"/>
      <c r="C1306" s="73"/>
      <c r="D1306" s="73"/>
      <c r="E1306" s="73"/>
      <c r="F1306" s="73"/>
      <c r="G1306" s="73"/>
      <c r="H1306" s="73"/>
      <c r="I1306" s="70"/>
    </row>
    <row r="1307" spans="1:9" ht="18">
      <c r="A1307" s="72"/>
      <c r="B1307" s="73"/>
      <c r="C1307" s="73"/>
      <c r="D1307" s="73"/>
      <c r="E1307" s="73"/>
      <c r="F1307" s="73"/>
      <c r="G1307" s="73"/>
      <c r="H1307" s="73"/>
      <c r="I1307" s="70"/>
    </row>
    <row r="1308" spans="1:9" ht="18">
      <c r="A1308" s="72"/>
      <c r="B1308" s="73"/>
      <c r="C1308" s="73"/>
      <c r="D1308" s="73"/>
      <c r="E1308" s="73"/>
      <c r="F1308" s="73"/>
      <c r="G1308" s="73"/>
      <c r="H1308" s="73"/>
      <c r="I1308" s="70"/>
    </row>
    <row r="1309" spans="1:9" ht="18">
      <c r="A1309" s="72"/>
      <c r="B1309" s="73"/>
      <c r="C1309" s="73"/>
      <c r="D1309" s="73"/>
      <c r="E1309" s="73"/>
      <c r="F1309" s="73"/>
      <c r="G1309" s="73"/>
      <c r="H1309" s="73"/>
      <c r="I1309" s="70"/>
    </row>
    <row r="1310" spans="1:9" ht="18">
      <c r="A1310" s="72"/>
      <c r="B1310" s="73"/>
      <c r="C1310" s="73"/>
      <c r="D1310" s="73"/>
      <c r="E1310" s="73"/>
      <c r="F1310" s="73"/>
      <c r="G1310" s="73"/>
      <c r="H1310" s="73"/>
      <c r="I1310" s="70"/>
    </row>
    <row r="1311" spans="1:9" ht="18">
      <c r="A1311" s="72"/>
      <c r="B1311" s="73"/>
      <c r="C1311" s="73"/>
      <c r="D1311" s="73"/>
      <c r="E1311" s="73"/>
      <c r="F1311" s="73"/>
      <c r="G1311" s="73"/>
      <c r="H1311" s="73"/>
      <c r="I1311" s="70"/>
    </row>
    <row r="1312" spans="1:9" ht="18">
      <c r="A1312" s="72"/>
      <c r="B1312" s="73"/>
      <c r="C1312" s="73"/>
      <c r="D1312" s="73"/>
      <c r="E1312" s="73"/>
      <c r="F1312" s="73"/>
      <c r="G1312" s="73"/>
      <c r="H1312" s="73"/>
      <c r="I1312" s="70"/>
    </row>
    <row r="1313" spans="1:9" ht="18">
      <c r="A1313" s="72"/>
      <c r="B1313" s="73"/>
      <c r="C1313" s="73"/>
      <c r="D1313" s="73"/>
      <c r="E1313" s="73"/>
      <c r="F1313" s="73"/>
      <c r="G1313" s="73"/>
      <c r="H1313" s="73"/>
      <c r="I1313" s="70"/>
    </row>
    <row r="1314" spans="1:9" ht="18">
      <c r="A1314" s="72"/>
      <c r="B1314" s="73"/>
      <c r="C1314" s="73"/>
      <c r="D1314" s="73"/>
      <c r="E1314" s="73"/>
      <c r="F1314" s="73"/>
      <c r="G1314" s="73"/>
      <c r="H1314" s="73"/>
      <c r="I1314" s="70"/>
    </row>
    <row r="1315" spans="1:9" ht="18">
      <c r="A1315" s="72"/>
      <c r="B1315" s="73"/>
      <c r="C1315" s="73"/>
      <c r="D1315" s="73"/>
      <c r="E1315" s="73"/>
      <c r="F1315" s="73"/>
      <c r="G1315" s="73"/>
      <c r="H1315" s="73"/>
      <c r="I1315" s="70"/>
    </row>
    <row r="1316" spans="1:9" ht="18">
      <c r="A1316" s="72"/>
      <c r="B1316" s="73"/>
      <c r="C1316" s="73"/>
      <c r="D1316" s="73"/>
      <c r="E1316" s="73"/>
      <c r="F1316" s="73"/>
      <c r="G1316" s="73"/>
      <c r="H1316" s="73"/>
      <c r="I1316" s="70"/>
    </row>
    <row r="1317" spans="1:9" ht="18">
      <c r="A1317" s="72"/>
      <c r="B1317" s="73"/>
      <c r="C1317" s="73"/>
      <c r="D1317" s="73"/>
      <c r="E1317" s="73"/>
      <c r="F1317" s="73"/>
      <c r="G1317" s="73"/>
      <c r="H1317" s="73"/>
      <c r="I1317" s="70"/>
    </row>
    <row r="1318" spans="1:9" ht="18">
      <c r="A1318" s="72"/>
      <c r="B1318" s="73"/>
      <c r="C1318" s="73"/>
      <c r="D1318" s="73"/>
      <c r="E1318" s="73"/>
      <c r="F1318" s="73"/>
      <c r="G1318" s="73"/>
      <c r="H1318" s="73"/>
      <c r="I1318" s="70"/>
    </row>
    <row r="1319" spans="1:9" ht="18">
      <c r="A1319" s="72"/>
      <c r="B1319" s="73"/>
      <c r="C1319" s="73"/>
      <c r="D1319" s="73"/>
      <c r="E1319" s="73"/>
      <c r="F1319" s="73"/>
      <c r="G1319" s="73"/>
      <c r="H1319" s="73"/>
      <c r="I1319" s="70"/>
    </row>
    <row r="1320" spans="1:9" ht="18">
      <c r="A1320" s="72"/>
      <c r="B1320" s="73"/>
      <c r="C1320" s="73"/>
      <c r="D1320" s="73"/>
      <c r="E1320" s="73"/>
      <c r="F1320" s="73"/>
      <c r="G1320" s="73"/>
      <c r="H1320" s="73"/>
      <c r="I1320" s="70"/>
    </row>
    <row r="1321" spans="1:9" ht="18">
      <c r="A1321" s="72"/>
      <c r="B1321" s="73"/>
      <c r="C1321" s="73"/>
      <c r="D1321" s="73"/>
      <c r="E1321" s="73"/>
      <c r="F1321" s="73"/>
      <c r="G1321" s="73"/>
      <c r="H1321" s="73"/>
      <c r="I1321" s="70"/>
    </row>
    <row r="1322" spans="1:9" ht="18">
      <c r="A1322" s="72"/>
      <c r="B1322" s="73"/>
      <c r="C1322" s="73"/>
      <c r="D1322" s="73"/>
      <c r="E1322" s="73"/>
      <c r="F1322" s="73"/>
      <c r="G1322" s="73"/>
      <c r="H1322" s="73"/>
      <c r="I1322" s="70"/>
    </row>
    <row r="1323" spans="1:9" ht="18">
      <c r="A1323" s="72"/>
      <c r="B1323" s="73"/>
      <c r="C1323" s="73"/>
      <c r="D1323" s="73"/>
      <c r="E1323" s="73"/>
      <c r="F1323" s="73"/>
      <c r="G1323" s="73"/>
      <c r="H1323" s="73"/>
      <c r="I1323" s="70"/>
    </row>
    <row r="1324" spans="1:9" ht="18">
      <c r="A1324" s="72"/>
      <c r="B1324" s="73"/>
      <c r="C1324" s="73"/>
      <c r="D1324" s="73"/>
      <c r="E1324" s="73"/>
      <c r="F1324" s="73"/>
      <c r="G1324" s="73"/>
      <c r="H1324" s="73"/>
      <c r="I1324" s="70"/>
    </row>
    <row r="1325" spans="1:9" ht="18">
      <c r="A1325" s="72"/>
      <c r="B1325" s="73"/>
      <c r="C1325" s="73"/>
      <c r="D1325" s="73"/>
      <c r="E1325" s="73"/>
      <c r="F1325" s="73"/>
      <c r="G1325" s="73"/>
      <c r="H1325" s="73"/>
      <c r="I1325" s="70"/>
    </row>
    <row r="1326" spans="1:9" ht="18">
      <c r="A1326" s="72"/>
      <c r="B1326" s="73"/>
      <c r="C1326" s="73"/>
      <c r="D1326" s="73"/>
      <c r="E1326" s="73"/>
      <c r="F1326" s="73"/>
      <c r="G1326" s="73"/>
      <c r="H1326" s="73"/>
      <c r="I1326" s="70"/>
    </row>
    <row r="1327" spans="1:9" ht="18">
      <c r="A1327" s="72"/>
      <c r="B1327" s="73"/>
      <c r="C1327" s="73"/>
      <c r="D1327" s="73"/>
      <c r="E1327" s="73"/>
      <c r="F1327" s="73"/>
      <c r="G1327" s="73"/>
      <c r="H1327" s="73"/>
      <c r="I1327" s="70"/>
    </row>
    <row r="1328" spans="1:9" ht="18">
      <c r="A1328" s="72"/>
      <c r="B1328" s="73"/>
      <c r="C1328" s="73"/>
      <c r="D1328" s="73"/>
      <c r="E1328" s="73"/>
      <c r="F1328" s="73"/>
      <c r="G1328" s="73"/>
      <c r="H1328" s="73"/>
      <c r="I1328" s="70"/>
    </row>
    <row r="1329" spans="1:9" ht="18">
      <c r="A1329" s="72"/>
      <c r="B1329" s="73"/>
      <c r="C1329" s="73"/>
      <c r="D1329" s="73"/>
      <c r="E1329" s="73"/>
      <c r="F1329" s="73"/>
      <c r="G1329" s="73"/>
      <c r="H1329" s="73"/>
      <c r="I1329" s="70"/>
    </row>
    <row r="1330" spans="1:9" ht="18">
      <c r="A1330" s="72"/>
      <c r="B1330" s="73"/>
      <c r="C1330" s="73"/>
      <c r="D1330" s="73"/>
      <c r="E1330" s="73"/>
      <c r="F1330" s="73"/>
      <c r="G1330" s="73"/>
      <c r="H1330" s="73"/>
      <c r="I1330" s="70"/>
    </row>
    <row r="1331" spans="1:9" ht="18">
      <c r="A1331" s="72"/>
      <c r="B1331" s="73"/>
      <c r="C1331" s="73"/>
      <c r="D1331" s="73"/>
      <c r="E1331" s="73"/>
      <c r="F1331" s="73"/>
      <c r="G1331" s="73"/>
      <c r="H1331" s="73"/>
      <c r="I1331" s="70"/>
    </row>
    <row r="1332" spans="1:9" ht="18">
      <c r="A1332" s="72"/>
      <c r="B1332" s="73"/>
      <c r="C1332" s="73"/>
      <c r="D1332" s="73"/>
      <c r="E1332" s="73"/>
      <c r="F1332" s="73"/>
      <c r="G1332" s="73"/>
      <c r="H1332" s="73"/>
      <c r="I1332" s="70"/>
    </row>
    <row r="1333" spans="1:9" ht="18">
      <c r="A1333" s="72"/>
      <c r="B1333" s="73"/>
      <c r="C1333" s="73"/>
      <c r="D1333" s="73"/>
      <c r="E1333" s="73"/>
      <c r="F1333" s="73"/>
      <c r="G1333" s="73"/>
      <c r="H1333" s="73"/>
      <c r="I1333" s="70"/>
    </row>
    <row r="1334" spans="1:9" ht="18">
      <c r="A1334" s="72"/>
      <c r="B1334" s="73"/>
      <c r="C1334" s="73"/>
      <c r="D1334" s="73"/>
      <c r="E1334" s="73"/>
      <c r="F1334" s="73"/>
      <c r="G1334" s="73"/>
      <c r="H1334" s="73"/>
      <c r="I1334" s="70"/>
    </row>
    <row r="1335" spans="1:9" ht="18">
      <c r="A1335" s="72"/>
      <c r="B1335" s="73"/>
      <c r="C1335" s="73"/>
      <c r="D1335" s="73"/>
      <c r="E1335" s="73"/>
      <c r="F1335" s="73"/>
      <c r="G1335" s="73"/>
      <c r="H1335" s="73"/>
      <c r="I1335" s="70"/>
    </row>
    <row r="1336" spans="1:9" ht="18">
      <c r="A1336" s="72"/>
      <c r="B1336" s="73"/>
      <c r="C1336" s="73"/>
      <c r="D1336" s="73"/>
      <c r="E1336" s="73"/>
      <c r="F1336" s="73"/>
      <c r="G1336" s="73"/>
      <c r="H1336" s="73"/>
      <c r="I1336" s="70"/>
    </row>
    <row r="1337" spans="1:9" ht="18">
      <c r="A1337" s="72"/>
      <c r="B1337" s="73"/>
      <c r="C1337" s="73"/>
      <c r="D1337" s="73"/>
      <c r="E1337" s="73"/>
      <c r="F1337" s="73"/>
      <c r="G1337" s="73"/>
      <c r="H1337" s="73"/>
      <c r="I1337" s="70"/>
    </row>
    <row r="1338" spans="1:9" ht="18">
      <c r="A1338" s="72"/>
      <c r="B1338" s="73"/>
      <c r="C1338" s="73"/>
      <c r="D1338" s="73"/>
      <c r="E1338" s="73"/>
      <c r="F1338" s="73"/>
      <c r="G1338" s="73"/>
      <c r="H1338" s="73"/>
      <c r="I1338" s="70"/>
    </row>
    <row r="1339" spans="1:9" ht="18">
      <c r="A1339" s="72"/>
      <c r="B1339" s="73"/>
      <c r="C1339" s="73"/>
      <c r="D1339" s="73"/>
      <c r="E1339" s="73"/>
      <c r="F1339" s="73"/>
      <c r="G1339" s="73"/>
      <c r="H1339" s="73"/>
      <c r="I1339" s="70"/>
    </row>
    <row r="1340" spans="1:9" ht="18">
      <c r="A1340" s="72"/>
      <c r="B1340" s="73"/>
      <c r="C1340" s="73"/>
      <c r="D1340" s="73"/>
      <c r="E1340" s="73"/>
      <c r="F1340" s="73"/>
      <c r="G1340" s="73"/>
      <c r="H1340" s="73"/>
      <c r="I1340" s="70"/>
    </row>
    <row r="1341" spans="1:9" ht="18">
      <c r="A1341" s="72"/>
      <c r="B1341" s="73"/>
      <c r="C1341" s="73"/>
      <c r="D1341" s="73"/>
      <c r="E1341" s="73"/>
      <c r="F1341" s="73"/>
      <c r="G1341" s="73"/>
      <c r="H1341" s="73"/>
      <c r="I1341" s="70"/>
    </row>
    <row r="1342" spans="1:9" ht="18">
      <c r="A1342" s="72"/>
      <c r="B1342" s="73"/>
      <c r="C1342" s="73"/>
      <c r="D1342" s="73"/>
      <c r="E1342" s="73"/>
      <c r="F1342" s="73"/>
      <c r="G1342" s="73"/>
      <c r="H1342" s="73"/>
      <c r="I1342" s="70"/>
    </row>
    <row r="1343" spans="1:9" ht="18">
      <c r="A1343" s="72"/>
      <c r="B1343" s="73"/>
      <c r="C1343" s="73"/>
      <c r="D1343" s="73"/>
      <c r="E1343" s="73"/>
      <c r="F1343" s="73"/>
      <c r="G1343" s="73"/>
      <c r="H1343" s="73"/>
      <c r="I1343" s="70"/>
    </row>
    <row r="1344" spans="1:9" ht="18">
      <c r="A1344" s="72"/>
      <c r="B1344" s="73"/>
      <c r="C1344" s="73"/>
      <c r="D1344" s="73"/>
      <c r="E1344" s="73"/>
      <c r="F1344" s="73"/>
      <c r="G1344" s="73"/>
      <c r="H1344" s="73"/>
      <c r="I1344" s="70"/>
    </row>
    <row r="1345" spans="1:9" ht="18">
      <c r="A1345" s="72"/>
      <c r="B1345" s="73"/>
      <c r="C1345" s="73"/>
      <c r="D1345" s="73"/>
      <c r="E1345" s="73"/>
      <c r="F1345" s="73"/>
      <c r="G1345" s="73"/>
      <c r="H1345" s="73"/>
      <c r="I1345" s="70"/>
    </row>
    <row r="1346" spans="1:9" ht="18">
      <c r="A1346" s="72"/>
      <c r="B1346" s="73"/>
      <c r="C1346" s="73"/>
      <c r="D1346" s="73"/>
      <c r="E1346" s="73"/>
      <c r="F1346" s="73"/>
      <c r="G1346" s="73"/>
      <c r="H1346" s="73"/>
      <c r="I1346" s="70"/>
    </row>
    <row r="1347" spans="1:9" ht="18">
      <c r="A1347" s="72"/>
      <c r="B1347" s="73"/>
      <c r="C1347" s="73"/>
      <c r="D1347" s="73"/>
      <c r="E1347" s="73"/>
      <c r="F1347" s="73"/>
      <c r="G1347" s="73"/>
      <c r="H1347" s="73"/>
      <c r="I1347" s="70"/>
    </row>
    <row r="1348" spans="1:9" ht="18">
      <c r="A1348" s="72"/>
      <c r="B1348" s="73"/>
      <c r="C1348" s="73"/>
      <c r="D1348" s="73"/>
      <c r="E1348" s="73"/>
      <c r="F1348" s="73"/>
      <c r="G1348" s="73"/>
      <c r="H1348" s="73"/>
      <c r="I1348" s="70"/>
    </row>
    <row r="1349" spans="1:9" ht="18">
      <c r="A1349" s="72"/>
      <c r="B1349" s="73"/>
      <c r="C1349" s="73"/>
      <c r="D1349" s="73"/>
      <c r="E1349" s="73"/>
      <c r="F1349" s="73"/>
      <c r="G1349" s="73"/>
      <c r="H1349" s="73"/>
      <c r="I1349" s="70"/>
    </row>
    <row r="1350" spans="1:9" ht="18">
      <c r="A1350" s="72"/>
      <c r="B1350" s="73"/>
      <c r="C1350" s="73"/>
      <c r="D1350" s="73"/>
      <c r="E1350" s="73"/>
      <c r="F1350" s="73"/>
      <c r="G1350" s="73"/>
      <c r="H1350" s="73"/>
      <c r="I1350" s="70"/>
    </row>
    <row r="1351" spans="1:9" ht="18">
      <c r="A1351" s="72"/>
      <c r="B1351" s="73"/>
      <c r="C1351" s="73"/>
      <c r="D1351" s="73"/>
      <c r="E1351" s="73"/>
      <c r="F1351" s="73"/>
      <c r="G1351" s="73"/>
      <c r="H1351" s="73"/>
      <c r="I1351" s="70"/>
    </row>
    <row r="1352" spans="1:9" ht="18">
      <c r="A1352" s="72"/>
      <c r="B1352" s="73"/>
      <c r="C1352" s="73"/>
      <c r="D1352" s="73"/>
      <c r="E1352" s="73"/>
      <c r="F1352" s="73"/>
      <c r="G1352" s="73"/>
      <c r="H1352" s="73"/>
      <c r="I1352" s="70"/>
    </row>
    <row r="1353" spans="1:9" ht="18">
      <c r="A1353" s="72"/>
      <c r="B1353" s="73"/>
      <c r="C1353" s="73"/>
      <c r="D1353" s="73"/>
      <c r="E1353" s="73"/>
      <c r="F1353" s="73"/>
      <c r="G1353" s="73"/>
      <c r="H1353" s="73"/>
      <c r="I1353" s="70"/>
    </row>
    <row r="1354" spans="1:9" ht="18">
      <c r="A1354" s="72"/>
      <c r="B1354" s="73"/>
      <c r="C1354" s="73"/>
      <c r="D1354" s="73"/>
      <c r="E1354" s="73"/>
      <c r="F1354" s="73"/>
      <c r="G1354" s="73"/>
      <c r="H1354" s="73"/>
      <c r="I1354" s="70"/>
    </row>
    <row r="1355" spans="1:9" ht="18">
      <c r="A1355" s="72"/>
      <c r="B1355" s="73"/>
      <c r="C1355" s="73"/>
      <c r="D1355" s="73"/>
      <c r="E1355" s="73"/>
      <c r="F1355" s="73"/>
      <c r="G1355" s="73"/>
      <c r="H1355" s="73"/>
      <c r="I1355" s="70"/>
    </row>
    <row r="1356" spans="1:9" ht="18">
      <c r="A1356" s="72"/>
      <c r="B1356" s="73"/>
      <c r="C1356" s="73"/>
      <c r="D1356" s="73"/>
      <c r="E1356" s="73"/>
      <c r="F1356" s="73"/>
      <c r="G1356" s="73"/>
      <c r="H1356" s="73"/>
      <c r="I1356" s="70"/>
    </row>
    <row r="1357" spans="1:9" ht="18">
      <c r="A1357" s="72"/>
      <c r="B1357" s="73"/>
      <c r="C1357" s="73"/>
      <c r="D1357" s="73"/>
      <c r="E1357" s="73"/>
      <c r="F1357" s="73"/>
      <c r="G1357" s="73"/>
      <c r="H1357" s="73"/>
      <c r="I1357" s="70"/>
    </row>
    <row r="1358" spans="1:9" ht="18">
      <c r="A1358" s="72"/>
      <c r="B1358" s="73"/>
      <c r="C1358" s="73"/>
      <c r="D1358" s="73"/>
      <c r="E1358" s="73"/>
      <c r="F1358" s="73"/>
      <c r="G1358" s="73"/>
      <c r="H1358" s="73"/>
      <c r="I1358" s="70"/>
    </row>
    <row r="1359" spans="1:9" ht="18">
      <c r="A1359" s="72"/>
      <c r="B1359" s="73"/>
      <c r="C1359" s="73"/>
      <c r="D1359" s="73"/>
      <c r="E1359" s="73"/>
      <c r="F1359" s="73"/>
      <c r="G1359" s="73"/>
      <c r="H1359" s="73"/>
      <c r="I1359" s="70"/>
    </row>
    <row r="1360" spans="1:9" ht="18">
      <c r="A1360" s="72"/>
      <c r="B1360" s="73"/>
      <c r="C1360" s="73"/>
      <c r="D1360" s="73"/>
      <c r="E1360" s="73"/>
      <c r="F1360" s="73"/>
      <c r="G1360" s="73"/>
      <c r="H1360" s="73"/>
      <c r="I1360" s="70"/>
    </row>
    <row r="1361" spans="1:9" ht="18">
      <c r="A1361" s="72"/>
      <c r="B1361" s="73"/>
      <c r="C1361" s="73"/>
      <c r="D1361" s="73"/>
      <c r="E1361" s="73"/>
      <c r="F1361" s="73"/>
      <c r="G1361" s="73"/>
      <c r="H1361" s="73"/>
      <c r="I1361" s="70"/>
    </row>
    <row r="1362" spans="1:9" ht="18">
      <c r="A1362" s="72"/>
      <c r="B1362" s="73"/>
      <c r="C1362" s="73"/>
      <c r="D1362" s="73"/>
      <c r="E1362" s="73"/>
      <c r="F1362" s="73"/>
      <c r="G1362" s="73"/>
      <c r="H1362" s="73"/>
      <c r="I1362" s="70"/>
    </row>
    <row r="1363" spans="1:9" ht="18">
      <c r="A1363" s="72"/>
      <c r="B1363" s="73"/>
      <c r="C1363" s="73"/>
      <c r="D1363" s="73"/>
      <c r="E1363" s="73"/>
      <c r="F1363" s="73"/>
      <c r="G1363" s="73"/>
      <c r="H1363" s="73"/>
      <c r="I1363" s="70"/>
    </row>
    <row r="1364" spans="1:9" ht="18">
      <c r="A1364" s="72"/>
      <c r="B1364" s="73"/>
      <c r="C1364" s="73"/>
      <c r="D1364" s="73"/>
      <c r="E1364" s="73"/>
      <c r="F1364" s="73"/>
      <c r="G1364" s="73"/>
      <c r="H1364" s="73"/>
      <c r="I1364" s="70"/>
    </row>
    <row r="1365" spans="1:9" ht="18">
      <c r="A1365" s="72"/>
      <c r="B1365" s="73"/>
      <c r="C1365" s="73"/>
      <c r="D1365" s="73"/>
      <c r="E1365" s="73"/>
      <c r="F1365" s="73"/>
      <c r="G1365" s="73"/>
      <c r="H1365" s="73"/>
      <c r="I1365" s="70"/>
    </row>
    <row r="1366" spans="1:9" ht="18">
      <c r="A1366" s="72"/>
      <c r="B1366" s="73"/>
      <c r="C1366" s="73"/>
      <c r="D1366" s="73"/>
      <c r="E1366" s="73"/>
      <c r="F1366" s="73"/>
      <c r="G1366" s="73"/>
      <c r="H1366" s="73"/>
      <c r="I1366" s="70"/>
    </row>
    <row r="1367" spans="1:9" ht="18">
      <c r="A1367" s="72"/>
      <c r="B1367" s="73"/>
      <c r="C1367" s="73"/>
      <c r="D1367" s="73"/>
      <c r="E1367" s="73"/>
      <c r="F1367" s="73"/>
      <c r="G1367" s="73"/>
      <c r="H1367" s="73"/>
      <c r="I1367" s="70"/>
    </row>
    <row r="1368" spans="1:9" ht="18">
      <c r="A1368" s="72"/>
      <c r="B1368" s="73"/>
      <c r="C1368" s="73"/>
      <c r="D1368" s="73"/>
      <c r="E1368" s="73"/>
      <c r="F1368" s="73"/>
      <c r="G1368" s="73"/>
      <c r="H1368" s="73"/>
      <c r="I1368" s="70"/>
    </row>
    <row r="1369" spans="1:9" ht="18">
      <c r="A1369" s="72"/>
      <c r="B1369" s="73"/>
      <c r="C1369" s="73"/>
      <c r="D1369" s="73"/>
      <c r="E1369" s="73"/>
      <c r="F1369" s="73"/>
      <c r="G1369" s="73"/>
      <c r="H1369" s="73"/>
      <c r="I1369" s="70"/>
    </row>
    <row r="1370" spans="1:9" ht="18">
      <c r="A1370" s="72"/>
      <c r="B1370" s="73"/>
      <c r="C1370" s="73"/>
      <c r="D1370" s="73"/>
      <c r="E1370" s="73"/>
      <c r="F1370" s="73"/>
      <c r="G1370" s="73"/>
      <c r="H1370" s="73"/>
      <c r="I1370" s="70"/>
    </row>
    <row r="1371" spans="1:9" ht="18">
      <c r="A1371" s="72"/>
      <c r="B1371" s="73"/>
      <c r="C1371" s="73"/>
      <c r="D1371" s="73"/>
      <c r="E1371" s="73"/>
      <c r="F1371" s="73"/>
      <c r="G1371" s="73"/>
      <c r="H1371" s="73"/>
      <c r="I1371" s="70"/>
    </row>
    <row r="1372" spans="1:9" ht="18">
      <c r="A1372" s="72"/>
      <c r="B1372" s="73"/>
      <c r="C1372" s="73"/>
      <c r="D1372" s="73"/>
      <c r="E1372" s="73"/>
      <c r="F1372" s="73"/>
      <c r="G1372" s="73"/>
      <c r="H1372" s="73"/>
      <c r="I1372" s="70"/>
    </row>
    <row r="1373" spans="1:9" ht="18">
      <c r="A1373" s="72"/>
      <c r="B1373" s="73"/>
      <c r="C1373" s="73"/>
      <c r="D1373" s="73"/>
      <c r="E1373" s="73"/>
      <c r="F1373" s="73"/>
      <c r="G1373" s="73"/>
      <c r="H1373" s="73"/>
      <c r="I1373" s="70"/>
    </row>
    <row r="1374" spans="1:9" ht="18">
      <c r="A1374" s="72"/>
      <c r="B1374" s="73"/>
      <c r="C1374" s="73"/>
      <c r="D1374" s="73"/>
      <c r="E1374" s="73"/>
      <c r="F1374" s="73"/>
      <c r="G1374" s="73"/>
      <c r="H1374" s="73"/>
      <c r="I1374" s="70"/>
    </row>
    <row r="1375" spans="1:9" ht="18">
      <c r="A1375" s="72"/>
      <c r="B1375" s="73"/>
      <c r="C1375" s="73"/>
      <c r="D1375" s="73"/>
      <c r="E1375" s="73"/>
      <c r="F1375" s="73"/>
      <c r="G1375" s="73"/>
      <c r="H1375" s="73"/>
      <c r="I1375" s="70"/>
    </row>
    <row r="1376" spans="1:9" ht="18">
      <c r="A1376" s="72"/>
      <c r="B1376" s="73"/>
      <c r="C1376" s="73"/>
      <c r="D1376" s="73"/>
      <c r="E1376" s="73"/>
      <c r="F1376" s="73"/>
      <c r="G1376" s="73"/>
      <c r="H1376" s="73"/>
      <c r="I1376" s="70"/>
    </row>
    <row r="1377" spans="1:9" ht="18">
      <c r="A1377" s="72"/>
      <c r="B1377" s="73"/>
      <c r="C1377" s="73"/>
      <c r="D1377" s="73"/>
      <c r="E1377" s="73"/>
      <c r="F1377" s="73"/>
      <c r="G1377" s="73"/>
      <c r="H1377" s="73"/>
      <c r="I1377" s="70"/>
    </row>
    <row r="1378" spans="1:9" ht="18">
      <c r="A1378" s="72"/>
      <c r="B1378" s="73"/>
      <c r="C1378" s="73"/>
      <c r="D1378" s="73"/>
      <c r="E1378" s="73"/>
      <c r="F1378" s="73"/>
      <c r="G1378" s="73"/>
      <c r="H1378" s="73"/>
      <c r="I1378" s="70"/>
    </row>
    <row r="1379" spans="1:9" ht="18">
      <c r="A1379" s="72"/>
      <c r="B1379" s="73"/>
      <c r="C1379" s="73"/>
      <c r="D1379" s="73"/>
      <c r="E1379" s="73"/>
      <c r="F1379" s="73"/>
      <c r="G1379" s="73"/>
      <c r="H1379" s="73"/>
      <c r="I1379" s="70"/>
    </row>
    <row r="1380" spans="1:9" ht="18">
      <c r="A1380" s="72"/>
      <c r="B1380" s="73"/>
      <c r="C1380" s="73"/>
      <c r="D1380" s="73"/>
      <c r="E1380" s="73"/>
      <c r="F1380" s="73"/>
      <c r="G1380" s="73"/>
      <c r="H1380" s="73"/>
      <c r="I1380" s="70"/>
    </row>
    <row r="1381" spans="1:9" ht="18">
      <c r="A1381" s="72"/>
      <c r="B1381" s="73"/>
      <c r="C1381" s="73"/>
      <c r="D1381" s="73"/>
      <c r="E1381" s="73"/>
      <c r="F1381" s="73"/>
      <c r="G1381" s="73"/>
      <c r="H1381" s="73"/>
      <c r="I1381" s="70"/>
    </row>
    <row r="1382" spans="1:9" ht="18">
      <c r="A1382" s="72"/>
      <c r="B1382" s="73"/>
      <c r="C1382" s="73"/>
      <c r="D1382" s="73"/>
      <c r="E1382" s="73"/>
      <c r="F1382" s="73"/>
      <c r="G1382" s="73"/>
      <c r="H1382" s="73"/>
      <c r="I1382" s="70"/>
    </row>
    <row r="1383" spans="1:9" ht="18">
      <c r="A1383" s="72"/>
      <c r="B1383" s="73"/>
      <c r="C1383" s="73"/>
      <c r="D1383" s="73"/>
      <c r="E1383" s="73"/>
      <c r="F1383" s="73"/>
      <c r="G1383" s="73"/>
      <c r="H1383" s="73"/>
      <c r="I1383" s="70"/>
    </row>
  </sheetData>
  <sheetProtection/>
  <mergeCells count="8">
    <mergeCell ref="I1:O1"/>
    <mergeCell ref="A1117:I1117"/>
    <mergeCell ref="O3:S3"/>
    <mergeCell ref="J5:J8"/>
    <mergeCell ref="K5:K8"/>
    <mergeCell ref="L5:L8"/>
    <mergeCell ref="M5:M8"/>
    <mergeCell ref="A2:O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2021-07-30T11:48:16Z</cp:lastPrinted>
  <dcterms:created xsi:type="dcterms:W3CDTF">2006-11-13T05:36:17Z</dcterms:created>
  <dcterms:modified xsi:type="dcterms:W3CDTF">2021-10-28T13:39:01Z</dcterms:modified>
  <cp:category/>
  <cp:version/>
  <cp:contentType/>
  <cp:contentStatus/>
</cp:coreProperties>
</file>