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8280" tabRatio="864" activeTab="2"/>
  </bookViews>
  <sheets>
    <sheet name="р.подр.прил10" sheetId="1" r:id="rId1"/>
    <sheet name="р.пр.ц.ст.прил 12" sheetId="2" r:id="rId2"/>
    <sheet name="вед.прил.14" sheetId="3" r:id="rId3"/>
  </sheets>
  <definedNames>
    <definedName name="_xlnm.Print_Area" localSheetId="2">'вед.прил.14'!$A$1:$W$638</definedName>
    <definedName name="_xlnm.Print_Area" localSheetId="0">'р.подр.прил10'!$A$1:$J$43</definedName>
    <definedName name="_xlnm.Print_Area" localSheetId="1">'р.пр.ц.ст.прил 12'!$B$1:$M$582</definedName>
  </definedNames>
  <calcPr fullCalcOnLoad="1"/>
</workbook>
</file>

<file path=xl/sharedStrings.xml><?xml version="1.0" encoding="utf-8"?>
<sst xmlns="http://schemas.openxmlformats.org/spreadsheetml/2006/main" count="6252" uniqueCount="410">
  <si>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</si>
  <si>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БП 0 00 51200</t>
  </si>
  <si>
    <t>350</t>
  </si>
  <si>
    <t>Премии и гранты</t>
  </si>
  <si>
    <t>ПМ 0 00 00000</t>
  </si>
  <si>
    <t>Основное мероприятие "Обеспечение создания, содержания и развития объектов благоустройства на территории муниципального образования города Ливны"</t>
  </si>
  <si>
    <t>ПМ 0 02 00000</t>
  </si>
  <si>
    <t>ПМ 0 02 L5550</t>
  </si>
  <si>
    <t xml:space="preserve">Оценка недвижимости, признание прав и регулирование отношений по  муниципальной собственности в рамках непрограммной части городского бюджета </t>
  </si>
  <si>
    <t>БП 0 00 77040</t>
  </si>
  <si>
    <t>БП 0 00 71510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</si>
  <si>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</si>
  <si>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БП 0 00 77370</t>
  </si>
  <si>
    <t>БП 0 00 0000</t>
  </si>
  <si>
    <t>П2 7 00 00000</t>
  </si>
  <si>
    <t>П2 7 01 00000</t>
  </si>
  <si>
    <t>П2 7 01 77590</t>
  </si>
  <si>
    <t>П2 6 00 00000</t>
  </si>
  <si>
    <t>П2 6 01 00000</t>
  </si>
  <si>
    <t>П2 6 01 77260</t>
  </si>
  <si>
    <t>П2 4 00 00000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</si>
  <si>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</si>
  <si>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</si>
  <si>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</si>
  <si>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</si>
  <si>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</si>
  <si>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 xml:space="preserve">Подпрограмма "Развитие дополнительного образования детей в сфере культуры и искусства  города Ливны " 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</si>
  <si>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</si>
  <si>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</si>
  <si>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</si>
  <si>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</si>
  <si>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</si>
  <si>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</si>
  <si>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</si>
  <si>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</si>
  <si>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</si>
  <si>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</si>
  <si>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</si>
  <si>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</si>
  <si>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</si>
  <si>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</si>
  <si>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</si>
  <si>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</si>
  <si>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</si>
  <si>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</si>
  <si>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</si>
  <si>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</si>
  <si>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</si>
  <si>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</si>
  <si>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</si>
  <si>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</si>
  <si>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</si>
  <si>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</si>
  <si>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</si>
  <si>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</si>
  <si>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</si>
  <si>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</si>
  <si>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</si>
  <si>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</si>
  <si>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</si>
  <si>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</si>
  <si>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</si>
  <si>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</si>
  <si>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</si>
  <si>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</si>
  <si>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</si>
  <si>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</si>
  <si>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</si>
  <si>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</si>
  <si>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</si>
  <si>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</si>
  <si>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</si>
  <si>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</si>
  <si>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</si>
  <si>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</si>
  <si>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</si>
  <si>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</si>
  <si>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</si>
  <si>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</si>
  <si>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</si>
  <si>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</si>
  <si>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</si>
  <si>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</si>
  <si>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</si>
  <si>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</si>
  <si>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</si>
  <si>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</si>
  <si>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</si>
  <si>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</si>
  <si>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</si>
  <si>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</si>
  <si>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</si>
  <si>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</si>
  <si>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</si>
  <si>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</si>
  <si>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Другие вопросы в области культуры и кинематографии </t>
  </si>
  <si>
    <t>Другие вопросы в области культуры и кинематографии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</si>
  <si>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</si>
  <si>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</si>
  <si>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</si>
  <si>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</si>
  <si>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</si>
  <si>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>Дорожное хозяйство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</si>
  <si>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</si>
  <si>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</si>
  <si>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</si>
  <si>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</si>
  <si>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</si>
  <si>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</si>
  <si>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</si>
  <si>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</si>
  <si>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Расходы на выплаты персоналу муниципальных органов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</si>
  <si>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</si>
  <si>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</si>
  <si>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</si>
  <si>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</si>
  <si>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</si>
  <si>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</si>
  <si>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</si>
  <si>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</si>
  <si>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</si>
  <si>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</si>
  <si>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</si>
  <si>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</si>
  <si>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</si>
  <si>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</si>
  <si>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</si>
  <si>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</si>
  <si>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</si>
  <si>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 xml:space="preserve">БП 0 00 0000 </t>
  </si>
  <si>
    <t>Основное мероприятие "Создание благоприятных условий в зонах культурного отдыха и досуга граждан"</t>
  </si>
  <si>
    <t>БП 0 00 77120</t>
  </si>
  <si>
    <t xml:space="preserve">Подпрограмма "Развитие системы дошкольного образования  в городе Ливны в 2017-2019 гг." </t>
  </si>
  <si>
    <t>Основное мероприятие "Реализация права на получение общедоступного и бесплатного дошкольного образования в муниципальных дошкольных образовательных организациях"</t>
  </si>
  <si>
    <t xml:space="preserve">Подпрограмма "Развитие системы общего образования  в городе Ливны в 2017-2019 гг." 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</si>
  <si>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</si>
  <si>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 xml:space="preserve">Подпрограмма "Развитие системы воспитания и дополнительного образования  в городе Ливны в 2017-2019 гг." </t>
  </si>
  <si>
    <t xml:space="preserve">Подпрограмма "Развитие системы отдыха  детей и подростков в каникулярное время в городе Ливны в 2017-2019 гг." </t>
  </si>
  <si>
    <t xml:space="preserve">Основное мероприятия "Мероприятия по организации отдыха детей" </t>
  </si>
  <si>
    <t>П2 4  01 00000</t>
  </si>
  <si>
    <t>П2 4  01 77240</t>
  </si>
  <si>
    <t xml:space="preserve">Подпрограмма "Совершенствование организации питания в образовательных организациях города Ливны в 2017-2019 гг." </t>
  </si>
  <si>
    <t>Основное мероприятие «Обеспечение горячим питанием обучающихся муниципальных общеобразовательных учреждений»</t>
  </si>
  <si>
    <t>П2 4 01 00000</t>
  </si>
  <si>
    <t>Единая дежурно-диспетчерская служба города Ливны в рамках непрограммной части городского бюджета</t>
  </si>
  <si>
    <t xml:space="preserve">Подпрограмма "Организация психолого-медико-социального сопровождения обучающихся (воспитанников) в городе Ливны в 2017-2019 гг." </t>
  </si>
  <si>
    <t>Подпрограмма "Функционирование и развитие сети образовательных учреждений города Ливны в 2017-2019 гг."</t>
  </si>
  <si>
    <t>УПРАВЛЕНИЕ КУЛЬТУРЫ, МОЛОДЕЖНОЙ ПОЛИТИКИ И СПОРТА АДМИНИСТРАЦИИ ГОРОДА ЛИВНЫ</t>
  </si>
  <si>
    <t>Муниципальная программа "Образование в городе Ливны Орловской области на 2017-2019 годы"</t>
  </si>
  <si>
    <t>Муниципальная программа "Ремонт, строительство, реконструкция и содержание объектов дорожной инфраструктуры города Ливны на 2017-2019 годы"</t>
  </si>
  <si>
    <t>Основное мероприятие "Проведение ремонта улично-дорожной сети города"</t>
  </si>
  <si>
    <t>П7 0 01 00000</t>
  </si>
  <si>
    <t>П7 0 01 77630</t>
  </si>
  <si>
    <t>П7 0 03 00000</t>
  </si>
  <si>
    <t>П7 0 03 77630</t>
  </si>
  <si>
    <t>Муниципальная программа "Благоустройство города Ливны Орловской области на 2017-2019 годы"</t>
  </si>
  <si>
    <t>П8 0 02 00000</t>
  </si>
  <si>
    <t>П8 0 02 77640</t>
  </si>
  <si>
    <t>Основное мероприятие "Сохранение и развитие системы дополнительного образования, поддержка творчески одаренных детей и молодежи города Ливны"</t>
  </si>
  <si>
    <t>Основное мероприятие "Предоставление муниципальных услуг организациями дополнительного образования"</t>
  </si>
  <si>
    <t>Централизованная бухгалтерия в рамках непрограммной части городского бюджета</t>
  </si>
  <si>
    <t>БП 0 00 77140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</si>
  <si>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</si>
  <si>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</si>
  <si>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БП 0 00 77130</t>
  </si>
  <si>
    <t>Социальные выплаты гражданам, кроме публичных нормативных социальных выплат</t>
  </si>
  <si>
    <t>360</t>
  </si>
  <si>
    <t>Иные выплаты населению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</si>
  <si>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</si>
  <si>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</si>
  <si>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</si>
  <si>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</si>
  <si>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</si>
  <si>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городе Ливны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</si>
  <si>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</si>
  <si>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</si>
  <si>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</si>
  <si>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</si>
  <si>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</si>
  <si>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t xml:space="preserve">Раз-дел 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</si>
  <si>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</si>
  <si>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</si>
  <si>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</si>
  <si>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</si>
  <si>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</si>
  <si>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</si>
  <si>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</si>
  <si>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</si>
  <si>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</si>
  <si>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</si>
  <si>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</si>
  <si>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</si>
  <si>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</si>
  <si>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</si>
  <si>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</si>
  <si>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</si>
  <si>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</si>
  <si>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Расходы на выплаты персоналу в целях обеспечения выполнения функций  муниципальными органами, казенными учреждениями, органами управления государственными внебюджетными фондами</t>
  </si>
  <si>
    <t>Бюджетные инвестиции</t>
  </si>
  <si>
    <t>П2 3 00  00000</t>
  </si>
  <si>
    <t>П2 3 01  00000</t>
  </si>
  <si>
    <t>П2 3 01 77230</t>
  </si>
  <si>
    <t>П2 3 01  77230</t>
  </si>
  <si>
    <t>П2 5 00 00000</t>
  </si>
  <si>
    <t>П2 5 01 00000</t>
  </si>
  <si>
    <t xml:space="preserve">БП 0 00 77010 </t>
  </si>
  <si>
    <t>БП  0 00 00000</t>
  </si>
  <si>
    <t>БП  0 00 71580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</si>
  <si>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</si>
  <si>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</si>
  <si>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>БП 0 00 00000</t>
  </si>
  <si>
    <t>БП 0 00 77010</t>
  </si>
  <si>
    <t>БП 0 00 77020</t>
  </si>
  <si>
    <t xml:space="preserve">БП 0 00 77020 </t>
  </si>
  <si>
    <t>БП 0 00 77060</t>
  </si>
  <si>
    <t>БП 0 00 77080</t>
  </si>
  <si>
    <t>П2 0 00 00000</t>
  </si>
  <si>
    <t>П2 2 00 00000</t>
  </si>
  <si>
    <t>П2 2 01 00000</t>
  </si>
  <si>
    <t>П2 2 01 71570</t>
  </si>
  <si>
    <t>П2 2 01 77210</t>
  </si>
  <si>
    <t>П2 1 00 00000</t>
  </si>
  <si>
    <t>П2 1 01 00000</t>
  </si>
  <si>
    <t>П2 1 01 77220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</si>
  <si>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</si>
  <si>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</si>
  <si>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БП 0 00 77800</t>
  </si>
  <si>
    <t xml:space="preserve">ПЖ 0 00 00000 </t>
  </si>
  <si>
    <t xml:space="preserve">ПЖ 4 00 00000 </t>
  </si>
  <si>
    <t>ПЖ 4 01 00000</t>
  </si>
  <si>
    <t>БП 0 00 77200</t>
  </si>
  <si>
    <t>Ежемесячное денежное вознаграждение за классное руководство в рамках непрограммной части городского бюджета</t>
  </si>
  <si>
    <t>БП 0 00 71500</t>
  </si>
  <si>
    <t>П2 1 01 71570</t>
  </si>
  <si>
    <t>Реализация основного мероприятия</t>
  </si>
  <si>
    <t>ПЖ 0 00 00000</t>
  </si>
  <si>
    <t>ПЖ 5 00 00000</t>
  </si>
  <si>
    <t>ПЖ 5 07 00000</t>
  </si>
  <si>
    <t>ПЖ 5 07 77560</t>
  </si>
  <si>
    <t>Основное мероприятие "Обеспечение условий для отдыха горожан"</t>
  </si>
  <si>
    <t>П4 6 00 00000</t>
  </si>
  <si>
    <t>П4 6 01 77330</t>
  </si>
  <si>
    <t>П4 4 00 00000</t>
  </si>
  <si>
    <t>П4 4 01 00000</t>
  </si>
  <si>
    <t>П4 4 01 77310</t>
  </si>
  <si>
    <t>П4 3 00 00000</t>
  </si>
  <si>
    <t>Основное мероприятие "Обеспечение  деятельности музея"</t>
  </si>
  <si>
    <t>П4 3 01 00000</t>
  </si>
  <si>
    <t>П4 3 01 77300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</si>
  <si>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</si>
  <si>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 xml:space="preserve">П4 2 00 0000 </t>
  </si>
  <si>
    <t>П4 2 01 00000</t>
  </si>
  <si>
    <t>П4 2 01 77290</t>
  </si>
  <si>
    <t>П4 0 00 00000</t>
  </si>
  <si>
    <t>П4 0 00 77270</t>
  </si>
  <si>
    <t>П4 1 00 00000</t>
  </si>
  <si>
    <t>П4 1 01 00000</t>
  </si>
  <si>
    <t>П4 1 01 77280</t>
  </si>
  <si>
    <t xml:space="preserve">БП 0 00 00000 </t>
  </si>
  <si>
    <t>БП 0 00 71600</t>
  </si>
  <si>
    <t>Реализация Закона Орловской области от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</si>
  <si>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БП 0 00 72500</t>
  </si>
  <si>
    <t>БП 0 00 72490</t>
  </si>
  <si>
    <t>БП 0 00 72480</t>
  </si>
  <si>
    <t>БП 0 00 72470</t>
  </si>
  <si>
    <t>БП 0 00 52600</t>
  </si>
  <si>
    <t>БП 0 00 77380</t>
  </si>
  <si>
    <t>БП 0 00 77390</t>
  </si>
  <si>
    <t xml:space="preserve">БП 0 00 77390 </t>
  </si>
  <si>
    <t>БП 0 00 77400</t>
  </si>
  <si>
    <t>ПЖ 2 01 77530</t>
  </si>
  <si>
    <t>ПЖ 1 01 77520</t>
  </si>
  <si>
    <t>П9 0 00 00000</t>
  </si>
  <si>
    <t>Основное мероприятие "Мероприятия по повышению безопасности движения на дорогах города"</t>
  </si>
  <si>
    <t>П9 0 02 00000</t>
  </si>
  <si>
    <t>П9 0 02 77470</t>
  </si>
  <si>
    <t>Основное мероприятие "Содержание мест захоронения"</t>
  </si>
  <si>
    <t>Основное мероприятие «Обеспечение сохранности историко-культурного наследия города Ливны»</t>
  </si>
  <si>
    <t>П4 0 05 77270</t>
  </si>
  <si>
    <t>П8 0 00 00000</t>
  </si>
  <si>
    <t>П8 0 03 00000</t>
  </si>
  <si>
    <t>П8 0 03 77640</t>
  </si>
  <si>
    <t>П8 0 04 00000</t>
  </si>
  <si>
    <t>П8 0 04 77640</t>
  </si>
  <si>
    <t>П7 0 00 00000</t>
  </si>
  <si>
    <t>Основное мероприятие "Проведение мероприятий по содержанию улично-дорожной сети города"</t>
  </si>
  <si>
    <t>БП 0 00 71610</t>
  </si>
  <si>
    <t>БП 0 00 71590</t>
  </si>
  <si>
    <t>БП 0 00 71580</t>
  </si>
  <si>
    <t>П3 0 00 00000</t>
  </si>
  <si>
    <t>П3 0 01 00000</t>
  </si>
  <si>
    <t>П3 0 01 77460</t>
  </si>
  <si>
    <t>БП 0 00 77030</t>
  </si>
  <si>
    <t>БП 0 00 77000</t>
  </si>
  <si>
    <t>П5 0 00 00000</t>
  </si>
  <si>
    <t>Основное мероприятие "Организация и проведение официальных массовых физкультурно-оздоровительных и спортивных мероприятий на территории города Ливны"</t>
  </si>
  <si>
    <t>П5 1 02 77490</t>
  </si>
  <si>
    <t>П5 1 02 00000</t>
  </si>
  <si>
    <t>П5 1 00 00000</t>
  </si>
  <si>
    <t>П5 1 01 00000</t>
  </si>
  <si>
    <t>П5 1 01 77480</t>
  </si>
  <si>
    <t>Основное мероприятие "Подготовка детско-юношеского резерва и содействие  развитию спорта высших достижений в учреждениях дополнительного образования детей в сфере спорта"</t>
  </si>
  <si>
    <t>П5 2 01 77500</t>
  </si>
  <si>
    <t>П5 2 01 00000</t>
  </si>
  <si>
    <t>П5 2 00 00000</t>
  </si>
  <si>
    <t>БП 0 00 77190</t>
  </si>
  <si>
    <t>БП 0 00 77170</t>
  </si>
  <si>
    <t>Капитальные вложения в объекты  муниципальной собственности</t>
  </si>
  <si>
    <t>870</t>
  </si>
  <si>
    <t>Резервные средства</t>
  </si>
  <si>
    <t>756</t>
  </si>
  <si>
    <t>2020 год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</si>
  <si>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</si>
  <si>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Муниципальная программа "Развитие архивного дела в городе Ливны Орловской области на 2018-2020 годы"</t>
  </si>
  <si>
    <t>Дополнительное образование детей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</si>
  <si>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- повышение безопасности хранения документов в помещениях архивохранилищ архивного отдела"</t>
  </si>
  <si>
    <t>Основное мероприятие "Укрепление и модернизация материально-технической базы архива"</t>
  </si>
  <si>
    <t xml:space="preserve">Основное мероприятие "Мероприятия по организации отдыха детей" </t>
  </si>
  <si>
    <t>Муниципальная программа "Газификация индивидуальной жилой застройки города Ливны на период 2018-2020 годы"</t>
  </si>
  <si>
    <t xml:space="preserve">Судебная система </t>
  </si>
  <si>
    <t>Судебная система</t>
  </si>
  <si>
    <t>БП 0 00 72950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</si>
  <si>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</si>
  <si>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 xml:space="preserve">ПС 0 00 77600 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</si>
  <si>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</si>
  <si>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реализации основного мероприятия</t>
  </si>
  <si>
    <t>Основное мероприятие "Предоставление муниципальных услуг по психолого-медико-социальному сопровождению обучающихся (воспитанников)"</t>
  </si>
  <si>
    <t>Взносы на капитальный ремонт муниципального жилищного фонда в рамках непрограммной части городского бюджета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</si>
  <si>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а также лицами из их числа, после окончания их пребывания в образовательной организации или учреждении социального обслуживания, а так же в организациях всех видов профессионального образования либо по окончании службы в рядах Вооруженных сил Российской Федерации, либо после возвращения из учреждений, исполняющих наказание в виде лишения свободы, при условии отсутствия проживания в жилых помещениях других несовершеннолетних членов семьи в рамках непрограммной части городского бюджета</t>
  </si>
  <si>
    <t>Основное мероприятие "Отлов безнадзорных собак"</t>
  </si>
  <si>
    <t xml:space="preserve">Подпрограмма "Развитие дополнительного образования детей в сфере культуры и искусства  города Ливны" </t>
  </si>
  <si>
    <t>БП 0 00 51350</t>
  </si>
  <si>
    <t xml:space="preserve">Распределение бюджетных ассигнований по разделам и подразделам 
 классификации расходов бюджета города Ливны на плановый период 2020 и 2021 годов
</t>
  </si>
  <si>
    <t>2021 год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</si>
  <si>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</si>
  <si>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</si>
  <si>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>Подпрограмма "Нравственное и патриотическое воспитание в городе Ливны на 2019-2023 годы"</t>
  </si>
  <si>
    <t xml:space="preserve">Подпрограмма "Профилактика алкоголизма, наркомании и табакокурения в городе Ливны на 2019-2023 годы" </t>
  </si>
  <si>
    <t>ПЖ 3 01 77540</t>
  </si>
  <si>
    <t>Обеспечение деятельности финансовых, налоговых  и таможенных органов и органов финансового (финансово-бюджетного) надзора</t>
  </si>
  <si>
    <t>П2 5 01 77360</t>
  </si>
  <si>
    <t>П2 4 01 77240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</si>
  <si>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</si>
  <si>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</si>
  <si>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</si>
  <si>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</si>
  <si>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</si>
  <si>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</si>
  <si>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</si>
  <si>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</si>
  <si>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Основное мероприятие "Совершенствование технических средств регулирования дорожного движения и увеличение видимости проезжей части дорог"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</si>
  <si>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</si>
  <si>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</si>
  <si>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</si>
  <si>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ПМ 0 02 77720</t>
  </si>
  <si>
    <t>ПМ 0 02 73180</t>
  </si>
  <si>
    <t>Обеспечение жильем отдельных категорий граждан, установленных Федеральным законом от 12 января 1995 года №5-ФЗ "О ветеранах", в рамках непрограммной части городского бюджета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</si>
  <si>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</si>
  <si>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</si>
  <si>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>ПЖ 4 01 L4970</t>
  </si>
  <si>
    <t>ПЖ 1 00 77520</t>
  </si>
  <si>
    <t>ПЖ 2 0077530</t>
  </si>
  <si>
    <t>ПЖ 3 00 77540</t>
  </si>
  <si>
    <t xml:space="preserve">Подпрограмма "Содействие занятости молодежи города Ливны на 2019-2023 годы"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</si>
  <si>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</si>
  <si>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муниципальном автономном учреждении "Физкультурно-оздоровительный комплекс"</t>
  </si>
  <si>
    <t xml:space="preserve">Муниципальная программа "Развитие физической культуры и спорта в городе Ливны Орловской области  на 2017-2021 годы" </t>
  </si>
  <si>
    <t>Подпрограмма "Организация спортивно-массовых и спортивно-оздоровительных мероприятий в городе Ливны Орловской области на 2017-2021 годы"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</si>
  <si>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2017-2021 годы" </t>
  </si>
  <si>
    <t>Бюджет</t>
  </si>
  <si>
    <t>Бюджет с поправками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</si>
  <si>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2020 и 2021 годов</t>
  </si>
  <si>
    <t>Ведомственная структура расходов  бюджета города Ливны на плановый период 2020 и 2021 годов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</si>
  <si>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</si>
  <si>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</si>
  <si>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ПЖ 5 01 77560</t>
  </si>
  <si>
    <t xml:space="preserve">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</si>
  <si>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БП 0 00 R0820</t>
  </si>
  <si>
    <t>Муниципальная программа "Развитие территориального общественного самоуправления в городе Ливны  на 2019-2021 годы"</t>
  </si>
  <si>
    <t>ПГ 0 00 00000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</si>
  <si>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</si>
  <si>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ПГ 0 04 00000</t>
  </si>
  <si>
    <t>ПГ 0 04 77070</t>
  </si>
  <si>
    <t>Подпрограмма "Развитие творческих способностей детей и молодежи на 2019-2023 годы"</t>
  </si>
  <si>
    <t>ПЖ 6 00 77550</t>
  </si>
  <si>
    <t xml:space="preserve">Подпрограмма "Обеспечение сохранности объектов культурного наследия" </t>
  </si>
  <si>
    <t>Основное мероприятие "Проведение ремонтных работ и паспортизация"</t>
  </si>
  <si>
    <t>П4 5 00 00000</t>
  </si>
  <si>
    <t>П4 5 01 77270</t>
  </si>
  <si>
    <t xml:space="preserve">Культура, кинематография </t>
  </si>
  <si>
    <t xml:space="preserve">Культура,  кинематография 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</si>
  <si>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</si>
  <si>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ПЖ 5 01 00000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</si>
  <si>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</si>
  <si>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ПВ00077700</t>
  </si>
  <si>
    <t>ПВ 0 00 77700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</si>
  <si>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</si>
  <si>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"Реконструкция, капитальный и текущий ремонт образовательных учреждений"</t>
  </si>
  <si>
    <t>П3 0 03 00000</t>
  </si>
  <si>
    <t>П3 0 03 77460</t>
  </si>
  <si>
    <t>П4 5 01 00000</t>
  </si>
  <si>
    <t>П4 6 01 00000</t>
  </si>
  <si>
    <t>П7 0 03 70550</t>
  </si>
  <si>
    <t>Муниципальная программа "Культура и искусство города Ливны Орловской области на 2017-2021 годы"</t>
  </si>
  <si>
    <t>Программа "Культура и искусство города Ливны Орловской области на 2017-2021 годы"</t>
  </si>
  <si>
    <t>Муниципальная программа "Формирование современной городской среды на территории города Ливны на 2018-2024 годы"</t>
  </si>
  <si>
    <t>ПМ 0 F2 73180</t>
  </si>
  <si>
    <t xml:space="preserve"> Приложение 6 к решению Ливенского городского Совета народных депутатов        от 29 августа 2019 г. № 37/408-ГС "Приложение 10  к решению Ливенского городского Совета народных депутатов                        от  6 декабря 2018 г.  № 29/326  -ГС"</t>
  </si>
  <si>
    <t>Приложение 8 к решению Ливенского городского Совета народных депутатов от 29 августа 2019 г. № 37/408-ГС "Приложение 12 к решению Ливенского городского Совета народных депутатов                        от  6   декабря 2018 г.                                   №  29/326  - ГС "</t>
  </si>
  <si>
    <t>Приложение 10 к решению Ливенского городского Совета народных депутатов от 29 августа 2019г. №37/408-ГС "Приложение 14 к решению Ливенского городского Совета народных депутатов                                                             от 6  декабря 2018 г.   № 29/326 -ГС"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</si>
</sst>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  <numFmt numFmtId="176" formatCode="#,##0.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168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168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68" fontId="37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 wrapText="1"/>
    </xf>
    <xf numFmtId="168" fontId="8" fillId="24" borderId="12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36" fillId="24" borderId="12" xfId="0" applyNumberFormat="1" applyFont="1" applyFill="1" applyBorder="1" applyAlignment="1">
      <alignment horizontal="center" vertical="center" wrapText="1"/>
    </xf>
    <xf numFmtId="168" fontId="36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/>
    </xf>
    <xf numFmtId="168" fontId="36" fillId="24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68" fontId="37" fillId="24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0" fontId="37" fillId="0" borderId="12" xfId="0" applyFont="1" applyFill="1" applyBorder="1" applyAlignment="1">
      <alignment wrapText="1"/>
    </xf>
    <xf numFmtId="0" fontId="40" fillId="0" borderId="12" xfId="0" applyFont="1" applyFill="1" applyBorder="1" applyAlignment="1">
      <alignment vertical="justify"/>
    </xf>
    <xf numFmtId="0" fontId="8" fillId="0" borderId="12" xfId="0" applyFont="1" applyBorder="1" applyAlignment="1">
      <alignment horizontal="left" vertical="top" wrapText="1"/>
    </xf>
    <xf numFmtId="0" fontId="37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justify" wrapText="1"/>
    </xf>
    <xf numFmtId="0" fontId="8" fillId="24" borderId="12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justify"/>
    </xf>
    <xf numFmtId="49" fontId="38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0" fontId="4" fillId="0" borderId="12" xfId="0" applyFont="1" applyFill="1" applyBorder="1" applyAlignment="1">
      <alignment horizontal="left" vertical="top" wrapText="1"/>
    </xf>
    <xf numFmtId="49" fontId="37" fillId="0" borderId="12" xfId="0" applyNumberFormat="1" applyFont="1" applyBorder="1" applyAlignment="1">
      <alignment horizontal="left" wrapText="1"/>
    </xf>
    <xf numFmtId="49" fontId="37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wrapText="1"/>
    </xf>
    <xf numFmtId="49" fontId="36" fillId="0" borderId="12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left" wrapText="1"/>
    </xf>
    <xf numFmtId="49" fontId="8" fillId="24" borderId="12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left" wrapText="1"/>
    </xf>
    <xf numFmtId="49" fontId="8" fillId="0" borderId="12" xfId="0" applyNumberFormat="1" applyFont="1" applyBorder="1" applyAlignment="1">
      <alignment horizontal="center" vertical="center"/>
    </xf>
    <xf numFmtId="168" fontId="37" fillId="0" borderId="13" xfId="0" applyNumberFormat="1" applyFont="1" applyFill="1" applyBorder="1" applyAlignment="1">
      <alignment horizontal="center" vertical="center" wrapText="1"/>
    </xf>
    <xf numFmtId="168" fontId="37" fillId="0" borderId="1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wrapText="1" shrinkToFit="1"/>
    </xf>
    <xf numFmtId="0" fontId="37" fillId="24" borderId="12" xfId="0" applyFont="1" applyFill="1" applyBorder="1" applyAlignment="1">
      <alignment horizontal="left"/>
    </xf>
    <xf numFmtId="0" fontId="8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vertical="top" wrapText="1"/>
    </xf>
    <xf numFmtId="168" fontId="37" fillId="24" borderId="15" xfId="0" applyNumberFormat="1" applyFont="1" applyFill="1" applyBorder="1" applyAlignment="1">
      <alignment horizontal="center" vertical="center" wrapText="1"/>
    </xf>
    <xf numFmtId="168" fontId="37" fillId="24" borderId="15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49" fontId="36" fillId="24" borderId="1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8" fillId="0" borderId="12" xfId="0" applyFont="1" applyFill="1" applyBorder="1" applyAlignment="1">
      <alignment/>
    </xf>
    <xf numFmtId="168" fontId="37" fillId="0" borderId="12" xfId="0" applyNumberFormat="1" applyFont="1" applyBorder="1" applyAlignment="1">
      <alignment horizontal="center" vertical="top" wrapText="1"/>
    </xf>
    <xf numFmtId="168" fontId="37" fillId="24" borderId="16" xfId="0" applyNumberFormat="1" applyFont="1" applyFill="1" applyBorder="1" applyAlignment="1">
      <alignment horizontal="center" vertical="center" wrapText="1"/>
    </xf>
    <xf numFmtId="168" fontId="8" fillId="24" borderId="11" xfId="0" applyNumberFormat="1" applyFont="1" applyFill="1" applyBorder="1" applyAlignment="1">
      <alignment horizontal="center" vertical="center" wrapText="1"/>
    </xf>
    <xf numFmtId="168" fontId="8" fillId="0" borderId="11" xfId="0" applyNumberFormat="1" applyFont="1" applyFill="1" applyBorder="1" applyAlignment="1">
      <alignment horizontal="center" vertical="center" wrapText="1"/>
    </xf>
    <xf numFmtId="168" fontId="36" fillId="24" borderId="11" xfId="0" applyNumberFormat="1" applyFont="1" applyFill="1" applyBorder="1" applyAlignment="1">
      <alignment horizontal="center" vertical="center" wrapText="1"/>
    </xf>
    <xf numFmtId="168" fontId="37" fillId="24" borderId="11" xfId="0" applyNumberFormat="1" applyFont="1" applyFill="1" applyBorder="1" applyAlignment="1">
      <alignment horizontal="center" vertical="center" wrapText="1"/>
    </xf>
    <xf numFmtId="168" fontId="37" fillId="24" borderId="17" xfId="0" applyNumberFormat="1" applyFont="1" applyFill="1" applyBorder="1" applyAlignment="1">
      <alignment horizontal="center" vertical="center" wrapText="1"/>
    </xf>
    <xf numFmtId="168" fontId="37" fillId="0" borderId="18" xfId="0" applyNumberFormat="1" applyFont="1" applyFill="1" applyBorder="1" applyAlignment="1">
      <alignment horizontal="center" vertical="center" wrapText="1"/>
    </xf>
    <xf numFmtId="168" fontId="37" fillId="0" borderId="16" xfId="0" applyNumberFormat="1" applyFont="1" applyFill="1" applyBorder="1" applyAlignment="1">
      <alignment horizontal="center" vertical="center" wrapText="1"/>
    </xf>
    <xf numFmtId="168" fontId="37" fillId="0" borderId="11" xfId="0" applyNumberFormat="1" applyFont="1" applyFill="1" applyBorder="1" applyAlignment="1">
      <alignment horizontal="center" vertical="center" wrapText="1"/>
    </xf>
    <xf numFmtId="168" fontId="36" fillId="0" borderId="11" xfId="0" applyNumberFormat="1" applyFont="1" applyFill="1" applyBorder="1" applyAlignment="1">
      <alignment horizontal="center" vertical="center" wrapText="1"/>
    </xf>
    <xf numFmtId="168" fontId="36" fillId="24" borderId="11" xfId="0" applyNumberFormat="1" applyFont="1" applyFill="1" applyBorder="1" applyAlignment="1">
      <alignment horizontal="center" vertical="center"/>
    </xf>
    <xf numFmtId="168" fontId="37" fillId="24" borderId="11" xfId="0" applyNumberFormat="1" applyFont="1" applyFill="1" applyBorder="1" applyAlignment="1">
      <alignment horizontal="center" vertical="center"/>
    </xf>
    <xf numFmtId="168" fontId="37" fillId="24" borderId="17" xfId="0" applyNumberFormat="1" applyFont="1" applyFill="1" applyBorder="1" applyAlignment="1">
      <alignment horizontal="center" vertical="center"/>
    </xf>
    <xf numFmtId="0" fontId="8" fillId="24" borderId="12" xfId="0" applyNumberFormat="1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justify"/>
    </xf>
    <xf numFmtId="0" fontId="4" fillId="0" borderId="19" xfId="0" applyFont="1" applyFill="1" applyBorder="1" applyAlignment="1">
      <alignment vertical="justify"/>
    </xf>
    <xf numFmtId="49" fontId="8" fillId="0" borderId="12" xfId="0" applyNumberFormat="1" applyFont="1" applyBorder="1" applyAlignment="1">
      <alignment vertical="justify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wrapText="1"/>
    </xf>
    <xf numFmtId="0" fontId="37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36" fillId="0" borderId="12" xfId="0" applyFont="1" applyFill="1" applyBorder="1" applyAlignment="1">
      <alignment vertical="top" wrapText="1"/>
    </xf>
    <xf numFmtId="49" fontId="4" fillId="0" borderId="12" xfId="0" applyNumberFormat="1" applyFont="1" applyBorder="1" applyAlignment="1">
      <alignment horizontal="left" wrapText="1"/>
    </xf>
    <xf numFmtId="0" fontId="37" fillId="0" borderId="12" xfId="0" applyFont="1" applyBorder="1" applyAlignment="1">
      <alignment vertical="center" wrapText="1"/>
    </xf>
    <xf numFmtId="168" fontId="8" fillId="24" borderId="12" xfId="0" applyNumberFormat="1" applyFont="1" applyFill="1" applyBorder="1" applyAlignment="1">
      <alignment horizontal="center" vertical="center"/>
    </xf>
    <xf numFmtId="168" fontId="5" fillId="24" borderId="13" xfId="0" applyNumberFormat="1" applyFont="1" applyFill="1" applyBorder="1" applyAlignment="1">
      <alignment horizontal="center" vertical="center" wrapText="1"/>
    </xf>
    <xf numFmtId="168" fontId="4" fillId="24" borderId="12" xfId="0" applyNumberFormat="1" applyFont="1" applyFill="1" applyBorder="1" applyAlignment="1">
      <alignment horizontal="center" vertical="center" wrapText="1"/>
    </xf>
    <xf numFmtId="168" fontId="5" fillId="24" borderId="12" xfId="0" applyNumberFormat="1" applyFont="1" applyFill="1" applyBorder="1" applyAlignment="1">
      <alignment horizontal="center" vertical="center" wrapText="1"/>
    </xf>
    <xf numFmtId="168" fontId="4" fillId="24" borderId="12" xfId="0" applyNumberFormat="1" applyFont="1" applyFill="1" applyBorder="1" applyAlignment="1">
      <alignment horizontal="center" vertical="center" wrapText="1"/>
    </xf>
    <xf numFmtId="168" fontId="5" fillId="24" borderId="12" xfId="0" applyNumberFormat="1" applyFont="1" applyFill="1" applyBorder="1" applyAlignment="1">
      <alignment horizontal="center" vertical="center" wrapText="1"/>
    </xf>
    <xf numFmtId="168" fontId="5" fillId="24" borderId="0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left" vertical="justify"/>
    </xf>
    <xf numFmtId="168" fontId="10" fillId="24" borderId="0" xfId="0" applyNumberFormat="1" applyFont="1" applyFill="1" applyAlignment="1">
      <alignment wrapText="1"/>
    </xf>
    <xf numFmtId="0" fontId="0" fillId="0" borderId="12" xfId="0" applyFont="1" applyBorder="1" applyAlignment="1">
      <alignment/>
    </xf>
    <xf numFmtId="168" fontId="37" fillId="0" borderId="20" xfId="0" applyNumberFormat="1" applyFont="1" applyBorder="1" applyAlignment="1">
      <alignment vertical="center" wrapText="1"/>
    </xf>
    <xf numFmtId="168" fontId="37" fillId="0" borderId="10" xfId="0" applyNumberFormat="1" applyFont="1" applyBorder="1" applyAlignment="1">
      <alignment vertical="center" wrapText="1"/>
    </xf>
    <xf numFmtId="168" fontId="37" fillId="0" borderId="16" xfId="0" applyNumberFormat="1" applyFont="1" applyBorder="1" applyAlignment="1">
      <alignment vertical="center" wrapText="1"/>
    </xf>
    <xf numFmtId="0" fontId="10" fillId="24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justify"/>
    </xf>
    <xf numFmtId="168" fontId="37" fillId="24" borderId="20" xfId="0" applyNumberFormat="1" applyFont="1" applyFill="1" applyBorder="1" applyAlignment="1">
      <alignment horizontal="center" vertical="center" wrapText="1"/>
    </xf>
    <xf numFmtId="168" fontId="8" fillId="24" borderId="21" xfId="0" applyNumberFormat="1" applyFont="1" applyFill="1" applyBorder="1" applyAlignment="1">
      <alignment horizontal="center" vertical="center" wrapText="1"/>
    </xf>
    <xf numFmtId="168" fontId="8" fillId="0" borderId="21" xfId="0" applyNumberFormat="1" applyFont="1" applyFill="1" applyBorder="1" applyAlignment="1">
      <alignment horizontal="center" vertical="center" wrapText="1"/>
    </xf>
    <xf numFmtId="168" fontId="36" fillId="24" borderId="21" xfId="0" applyNumberFormat="1" applyFont="1" applyFill="1" applyBorder="1" applyAlignment="1">
      <alignment horizontal="center" vertical="center" wrapText="1"/>
    </xf>
    <xf numFmtId="168" fontId="37" fillId="24" borderId="21" xfId="0" applyNumberFormat="1" applyFont="1" applyFill="1" applyBorder="1" applyAlignment="1">
      <alignment horizontal="center" vertical="center" wrapText="1"/>
    </xf>
    <xf numFmtId="168" fontId="37" fillId="24" borderId="22" xfId="0" applyNumberFormat="1" applyFont="1" applyFill="1" applyBorder="1" applyAlignment="1">
      <alignment horizontal="center" vertical="center" wrapText="1"/>
    </xf>
    <xf numFmtId="168" fontId="37" fillId="0" borderId="23" xfId="0" applyNumberFormat="1" applyFont="1" applyFill="1" applyBorder="1" applyAlignment="1">
      <alignment horizontal="center" vertical="center" wrapText="1"/>
    </xf>
    <xf numFmtId="168" fontId="37" fillId="0" borderId="20" xfId="0" applyNumberFormat="1" applyFont="1" applyFill="1" applyBorder="1" applyAlignment="1">
      <alignment horizontal="center" vertical="center" wrapText="1"/>
    </xf>
    <xf numFmtId="168" fontId="37" fillId="0" borderId="21" xfId="0" applyNumberFormat="1" applyFont="1" applyFill="1" applyBorder="1" applyAlignment="1">
      <alignment horizontal="center" vertical="center" wrapText="1"/>
    </xf>
    <xf numFmtId="168" fontId="36" fillId="0" borderId="21" xfId="0" applyNumberFormat="1" applyFont="1" applyFill="1" applyBorder="1" applyAlignment="1">
      <alignment horizontal="center" vertical="center" wrapText="1"/>
    </xf>
    <xf numFmtId="168" fontId="36" fillId="24" borderId="21" xfId="0" applyNumberFormat="1" applyFont="1" applyFill="1" applyBorder="1" applyAlignment="1">
      <alignment horizontal="center" vertical="center"/>
    </xf>
    <xf numFmtId="168" fontId="37" fillId="24" borderId="21" xfId="0" applyNumberFormat="1" applyFont="1" applyFill="1" applyBorder="1" applyAlignment="1">
      <alignment horizontal="center" vertical="center"/>
    </xf>
    <xf numFmtId="168" fontId="37" fillId="24" borderId="22" xfId="0" applyNumberFormat="1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vertical="center" wrapText="1"/>
    </xf>
    <xf numFmtId="168" fontId="37" fillId="0" borderId="12" xfId="0" applyNumberFormat="1" applyFont="1" applyFill="1" applyBorder="1" applyAlignment="1">
      <alignment/>
    </xf>
    <xf numFmtId="168" fontId="36" fillId="0" borderId="12" xfId="0" applyNumberFormat="1" applyFont="1" applyFill="1" applyBorder="1" applyAlignment="1">
      <alignment/>
    </xf>
    <xf numFmtId="168" fontId="8" fillId="0" borderId="12" xfId="0" applyNumberFormat="1" applyFont="1" applyFill="1" applyBorder="1" applyAlignment="1">
      <alignment/>
    </xf>
    <xf numFmtId="168" fontId="39" fillId="0" borderId="11" xfId="0" applyNumberFormat="1" applyFont="1" applyFill="1" applyBorder="1" applyAlignment="1">
      <alignment horizontal="center" vertical="center" wrapText="1"/>
    </xf>
    <xf numFmtId="168" fontId="39" fillId="0" borderId="12" xfId="0" applyNumberFormat="1" applyFont="1" applyFill="1" applyBorder="1" applyAlignment="1">
      <alignment horizontal="center" vertical="center" wrapText="1"/>
    </xf>
    <xf numFmtId="168" fontId="39" fillId="0" borderId="2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168" fontId="5" fillId="0" borderId="21" xfId="0" applyNumberFormat="1" applyFont="1" applyBorder="1" applyAlignment="1">
      <alignment horizontal="center" vertical="top" wrapText="1"/>
    </xf>
    <xf numFmtId="168" fontId="5" fillId="0" borderId="24" xfId="0" applyNumberFormat="1" applyFont="1" applyBorder="1" applyAlignment="1">
      <alignment horizontal="center" vertical="top" wrapText="1"/>
    </xf>
    <xf numFmtId="168" fontId="5" fillId="0" borderId="11" xfId="0" applyNumberFormat="1" applyFont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168" fontId="8" fillId="24" borderId="0" xfId="0" applyNumberFormat="1" applyFont="1" applyFill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168" fontId="37" fillId="0" borderId="22" xfId="0" applyNumberFormat="1" applyFont="1" applyBorder="1" applyAlignment="1">
      <alignment horizontal="center" vertical="center" wrapText="1"/>
    </xf>
    <xf numFmtId="168" fontId="37" fillId="0" borderId="19" xfId="0" applyNumberFormat="1" applyFont="1" applyBorder="1" applyAlignment="1">
      <alignment horizontal="center" vertical="center" wrapText="1"/>
    </xf>
    <xf numFmtId="168" fontId="37" fillId="0" borderId="17" xfId="0" applyNumberFormat="1" applyFont="1" applyBorder="1" applyAlignment="1">
      <alignment horizontal="center" vertical="center" wrapText="1"/>
    </xf>
    <xf numFmtId="0" fontId="8" fillId="24" borderId="0" xfId="0" applyFont="1" applyFill="1" applyAlignment="1">
      <alignment horizontal="left" vertical="center" wrapText="1"/>
    </xf>
    <xf numFmtId="49" fontId="0" fillId="0" borderId="0" xfId="0" applyNumberFormat="1" applyFont="1" applyAlignment="1">
      <alignment horizontal="center"/>
    </xf>
    <xf numFmtId="49" fontId="8" fillId="0" borderId="19" xfId="0" applyNumberFormat="1" applyFont="1" applyBorder="1" applyAlignment="1">
      <alignment horizontal="left" vertical="justify"/>
    </xf>
    <xf numFmtId="49" fontId="8" fillId="0" borderId="0" xfId="0" applyNumberFormat="1" applyFont="1" applyBorder="1" applyAlignment="1">
      <alignment horizontal="left" vertical="justify"/>
    </xf>
    <xf numFmtId="49" fontId="8" fillId="0" borderId="12" xfId="0" applyNumberFormat="1" applyFont="1" applyBorder="1" applyAlignment="1">
      <alignment horizontal="center" vertical="top" wrapText="1"/>
    </xf>
    <xf numFmtId="49" fontId="37" fillId="0" borderId="12" xfId="0" applyNumberFormat="1" applyFont="1" applyBorder="1" applyAlignment="1">
      <alignment horizontal="center" vertical="top" wrapText="1"/>
    </xf>
    <xf numFmtId="0" fontId="8" fillId="24" borderId="0" xfId="0" applyFont="1" applyFill="1" applyBorder="1" applyAlignment="1">
      <alignment horizontal="left" vertical="center" wrapText="1"/>
    </xf>
    <xf numFmtId="168" fontId="9" fillId="0" borderId="21" xfId="0" applyNumberFormat="1" applyFont="1" applyFill="1" applyBorder="1" applyAlignment="1">
      <alignment horizontal="center" vertical="center" wrapText="1"/>
    </xf>
    <xf numFmtId="168" fontId="9" fillId="0" borderId="24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3"/>
  <sheetViews>
    <sheetView zoomScale="82" zoomScaleNormal="82" zoomScalePageLayoutView="0" workbookViewId="0" topLeftCell="B1">
      <selection activeCell="F9" sqref="F9"/>
    </sheetView>
  </sheetViews>
  <sheetFormatPr defaultColWidth="9.125" defaultRowHeight="12.75"/>
  <cols>
    <col min="1" max="1" width="1.12109375" style="3" hidden="1" customWidth="1"/>
    <col min="2" max="2" width="52.125" style="3" customWidth="1"/>
    <col min="3" max="3" width="8.00390625" style="4" customWidth="1"/>
    <col min="4" max="4" width="8.625" style="4" customWidth="1"/>
    <col min="5" max="7" width="13.50390625" style="11" customWidth="1"/>
    <col min="8" max="9" width="12.00390625" style="3" customWidth="1"/>
    <col min="10" max="10" width="13.00390625" style="3" customWidth="1"/>
    <col min="11" max="16384" width="9.125" style="3" customWidth="1"/>
  </cols>
  <sheetData>
    <row r="1" spans="3:10" ht="86.25" customHeight="1">
      <c r="C1" s="160"/>
      <c r="D1" s="160"/>
      <c r="E1" s="160"/>
      <c r="F1" s="160"/>
      <c r="G1" s="160"/>
      <c r="H1" s="192" t="s">
        <v>407</v>
      </c>
      <c r="I1" s="192"/>
      <c r="J1" s="192"/>
    </row>
    <row r="2" spans="2:10" ht="57" customHeight="1">
      <c r="B2" s="191" t="s">
        <v>332</v>
      </c>
      <c r="C2" s="191"/>
      <c r="D2" s="191"/>
      <c r="E2" s="191"/>
      <c r="F2" s="191"/>
      <c r="G2" s="191"/>
      <c r="H2" s="191"/>
      <c r="I2" s="191"/>
      <c r="J2" s="191"/>
    </row>
    <row r="3" spans="6:10" ht="15" customHeight="1">
      <c r="F3" s="123"/>
      <c r="G3" s="123"/>
      <c r="J3" s="123" t="s">
        <v>65</v>
      </c>
    </row>
    <row r="4" spans="2:10" ht="15" customHeight="1">
      <c r="B4" s="193" t="s">
        <v>37</v>
      </c>
      <c r="C4" s="195" t="s">
        <v>179</v>
      </c>
      <c r="D4" s="195" t="s">
        <v>184</v>
      </c>
      <c r="E4" s="188" t="s">
        <v>311</v>
      </c>
      <c r="F4" s="189"/>
      <c r="G4" s="189"/>
      <c r="H4" s="188" t="s">
        <v>333</v>
      </c>
      <c r="I4" s="189"/>
      <c r="J4" s="190"/>
    </row>
    <row r="5" spans="2:10" ht="44.25" customHeight="1">
      <c r="B5" s="194"/>
      <c r="C5" s="196"/>
      <c r="D5" s="196"/>
      <c r="E5" s="125" t="s">
        <v>369</v>
      </c>
      <c r="F5" s="125" t="s">
        <v>91</v>
      </c>
      <c r="G5" s="125" t="s">
        <v>370</v>
      </c>
      <c r="H5" s="125" t="s">
        <v>369</v>
      </c>
      <c r="I5" s="125" t="s">
        <v>91</v>
      </c>
      <c r="J5" s="125" t="s">
        <v>370</v>
      </c>
    </row>
    <row r="6" spans="2:10" s="5" customFormat="1" ht="15">
      <c r="B6" s="66" t="s">
        <v>105</v>
      </c>
      <c r="C6" s="67" t="s">
        <v>52</v>
      </c>
      <c r="D6" s="67"/>
      <c r="E6" s="151">
        <f aca="true" t="shared" si="0" ref="E6:J6">SUM(E7:E13)</f>
        <v>51920.50000000001</v>
      </c>
      <c r="F6" s="151">
        <f t="shared" si="0"/>
        <v>0</v>
      </c>
      <c r="G6" s="151">
        <f t="shared" si="0"/>
        <v>51920.50000000001</v>
      </c>
      <c r="H6" s="151">
        <f t="shared" si="0"/>
        <v>51863.50000000001</v>
      </c>
      <c r="I6" s="151">
        <f t="shared" si="0"/>
        <v>0</v>
      </c>
      <c r="J6" s="151">
        <f t="shared" si="0"/>
        <v>51863.50000000001</v>
      </c>
    </row>
    <row r="7" spans="2:10" ht="46.5">
      <c r="B7" s="92" t="s">
        <v>351</v>
      </c>
      <c r="C7" s="69" t="s">
        <v>52</v>
      </c>
      <c r="D7" s="69" t="s">
        <v>58</v>
      </c>
      <c r="E7" s="152">
        <f>'р.пр.ц.ст.прил 12'!H10</f>
        <v>1634.9</v>
      </c>
      <c r="F7" s="152">
        <f>'р.пр.ц.ст.прил 12'!I10</f>
        <v>0</v>
      </c>
      <c r="G7" s="152">
        <f>'р.пр.ц.ст.прил 12'!J10</f>
        <v>1634.9</v>
      </c>
      <c r="H7" s="152">
        <f>'р.пр.ц.ст.прил 12'!K10</f>
        <v>1634.9</v>
      </c>
      <c r="I7" s="152">
        <f>'р.пр.ц.ст.прил 12'!L10</f>
        <v>0</v>
      </c>
      <c r="J7" s="152">
        <f>'р.пр.ц.ст.прил 12'!M10</f>
        <v>1634.9</v>
      </c>
    </row>
    <row r="8" spans="2:10" ht="66" customHeight="1">
      <c r="B8" s="92" t="s">
        <v>373</v>
      </c>
      <c r="C8" s="69" t="s">
        <v>52</v>
      </c>
      <c r="D8" s="69" t="s">
        <v>53</v>
      </c>
      <c r="E8" s="152">
        <f>'р.пр.ц.ст.прил 12'!H16</f>
        <v>2979</v>
      </c>
      <c r="F8" s="152">
        <f>'р.пр.ц.ст.прил 12'!I16</f>
        <v>0</v>
      </c>
      <c r="G8" s="152">
        <f>'р.пр.ц.ст.прил 12'!J16</f>
        <v>2979</v>
      </c>
      <c r="H8" s="152">
        <f>'р.пр.ц.ст.прил 12'!K16</f>
        <v>2979</v>
      </c>
      <c r="I8" s="152">
        <f>'р.пр.ц.ст.прил 12'!L16</f>
        <v>0</v>
      </c>
      <c r="J8" s="152">
        <f>'р.пр.ц.ст.прил 12'!M16</f>
        <v>2979</v>
      </c>
    </row>
    <row r="9" spans="2:10" ht="62.25">
      <c r="B9" s="148" t="s">
        <v>364</v>
      </c>
      <c r="C9" s="69" t="s">
        <v>52</v>
      </c>
      <c r="D9" s="69" t="s">
        <v>55</v>
      </c>
      <c r="E9" s="152">
        <f>'р.пр.ц.ст.прил 12'!H32</f>
        <v>26771.9</v>
      </c>
      <c r="F9" s="152">
        <f>'р.пр.ц.ст.прил 12'!I32</f>
        <v>0</v>
      </c>
      <c r="G9" s="152">
        <f>'р.пр.ц.ст.прил 12'!J32</f>
        <v>26771.9</v>
      </c>
      <c r="H9" s="152">
        <f>'р.пр.ц.ст.прил 12'!K32</f>
        <v>26771.9</v>
      </c>
      <c r="I9" s="152">
        <f>'р.пр.ц.ст.прил 12'!L32</f>
        <v>0</v>
      </c>
      <c r="J9" s="152">
        <f>'р.пр.ц.ст.прил 12'!M32</f>
        <v>26771.9</v>
      </c>
    </row>
    <row r="10" spans="2:10" ht="15">
      <c r="B10" s="68" t="s">
        <v>320</v>
      </c>
      <c r="C10" s="69" t="s">
        <v>52</v>
      </c>
      <c r="D10" s="69" t="s">
        <v>57</v>
      </c>
      <c r="E10" s="152">
        <f>'р.пр.ц.ст.прил 12'!H44</f>
        <v>23</v>
      </c>
      <c r="F10" s="152">
        <f>'р.пр.ц.ст.прил 12'!I44</f>
        <v>0</v>
      </c>
      <c r="G10" s="152">
        <f>'р.пр.ц.ст.прил 12'!J44</f>
        <v>23</v>
      </c>
      <c r="H10" s="152">
        <f>'р.пр.ц.ст.прил 12'!K44</f>
        <v>23</v>
      </c>
      <c r="I10" s="152">
        <f>'р.пр.ц.ст.прил 12'!L44</f>
        <v>0</v>
      </c>
      <c r="J10" s="152">
        <f>'р.пр.ц.ст.прил 12'!M44</f>
        <v>23</v>
      </c>
    </row>
    <row r="11" spans="2:10" ht="52.5" customHeight="1">
      <c r="B11" s="92" t="s">
        <v>339</v>
      </c>
      <c r="C11" s="69" t="s">
        <v>52</v>
      </c>
      <c r="D11" s="69" t="s">
        <v>60</v>
      </c>
      <c r="E11" s="152">
        <f>'р.пр.ц.ст.прил 12'!H50</f>
        <v>6648.8</v>
      </c>
      <c r="F11" s="152">
        <f>'р.пр.ц.ст.прил 12'!I50</f>
        <v>0</v>
      </c>
      <c r="G11" s="152">
        <f>'р.пр.ц.ст.прил 12'!J50</f>
        <v>6648.8</v>
      </c>
      <c r="H11" s="152">
        <f>'р.пр.ц.ст.прил 12'!K50</f>
        <v>6648.8</v>
      </c>
      <c r="I11" s="152">
        <f>'р.пр.ц.ст.прил 12'!L50</f>
        <v>0</v>
      </c>
      <c r="J11" s="152">
        <f>'р.пр.ц.ст.прил 12'!M50</f>
        <v>6648.8</v>
      </c>
    </row>
    <row r="12" spans="2:10" ht="18" customHeight="1">
      <c r="B12" s="68" t="s">
        <v>38</v>
      </c>
      <c r="C12" s="69" t="s">
        <v>52</v>
      </c>
      <c r="D12" s="69" t="s">
        <v>69</v>
      </c>
      <c r="E12" s="152">
        <f>'р.пр.ц.ст.прил 12'!H59</f>
        <v>100</v>
      </c>
      <c r="F12" s="152">
        <f>'р.пр.ц.ст.прил 12'!I59</f>
        <v>0</v>
      </c>
      <c r="G12" s="152">
        <f>'р.пр.ц.ст.прил 12'!J59</f>
        <v>100</v>
      </c>
      <c r="H12" s="152">
        <f>'р.пр.ц.ст.прил 12'!K59</f>
        <v>100</v>
      </c>
      <c r="I12" s="152">
        <f>'р.пр.ц.ст.прил 12'!L59</f>
        <v>0</v>
      </c>
      <c r="J12" s="152">
        <f>'р.пр.ц.ст.прил 12'!M59</f>
        <v>100</v>
      </c>
    </row>
    <row r="13" spans="2:10" ht="16.5" customHeight="1">
      <c r="B13" s="68" t="s">
        <v>39</v>
      </c>
      <c r="C13" s="69" t="s">
        <v>52</v>
      </c>
      <c r="D13" s="69" t="s">
        <v>93</v>
      </c>
      <c r="E13" s="152">
        <f>'р.пр.ц.ст.прил 12'!H65</f>
        <v>13762.9</v>
      </c>
      <c r="F13" s="152">
        <f>'р.пр.ц.ст.прил 12'!I65</f>
        <v>0</v>
      </c>
      <c r="G13" s="152">
        <f>'р.пр.ц.ст.прил 12'!J65</f>
        <v>13762.9</v>
      </c>
      <c r="H13" s="152">
        <f>'р.пр.ц.ст.прил 12'!K65</f>
        <v>13705.9</v>
      </c>
      <c r="I13" s="152">
        <f>'р.пр.ц.ст.прил 12'!L65</f>
        <v>0</v>
      </c>
      <c r="J13" s="152">
        <f>'р.пр.ц.ст.прил 12'!M65</f>
        <v>13705.9</v>
      </c>
    </row>
    <row r="14" spans="2:144" s="5" customFormat="1" ht="18" customHeight="1">
      <c r="B14" s="66" t="s">
        <v>40</v>
      </c>
      <c r="C14" s="67" t="s">
        <v>55</v>
      </c>
      <c r="D14" s="67"/>
      <c r="E14" s="153">
        <f aca="true" t="shared" si="1" ref="E14:J14">SUM(E15:E18)</f>
        <v>44153.5</v>
      </c>
      <c r="F14" s="153">
        <f t="shared" si="1"/>
        <v>0</v>
      </c>
      <c r="G14" s="153">
        <f t="shared" si="1"/>
        <v>44153.5</v>
      </c>
      <c r="H14" s="153">
        <f t="shared" si="1"/>
        <v>34670.8</v>
      </c>
      <c r="I14" s="153">
        <f t="shared" si="1"/>
        <v>0</v>
      </c>
      <c r="J14" s="153">
        <f t="shared" si="1"/>
        <v>34670.8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</row>
    <row r="15" spans="2:144" s="5" customFormat="1" ht="18" customHeight="1">
      <c r="B15" s="68" t="s">
        <v>101</v>
      </c>
      <c r="C15" s="88" t="s">
        <v>55</v>
      </c>
      <c r="D15" s="88" t="s">
        <v>52</v>
      </c>
      <c r="E15" s="154">
        <f>'р.пр.ц.ст.прил 12'!H133</f>
        <v>120</v>
      </c>
      <c r="F15" s="154">
        <f>'р.пр.ц.ст.прил 12'!I133</f>
        <v>0</v>
      </c>
      <c r="G15" s="154">
        <f>'р.пр.ц.ст.прил 12'!J133</f>
        <v>120</v>
      </c>
      <c r="H15" s="154">
        <f>'р.пр.ц.ст.прил 12'!K133</f>
        <v>120</v>
      </c>
      <c r="I15" s="154">
        <f>'р.пр.ц.ст.прил 12'!L133</f>
        <v>0</v>
      </c>
      <c r="J15" s="154">
        <f>'р.пр.ц.ст.прил 12'!M133</f>
        <v>120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</row>
    <row r="16" spans="2:144" s="5" customFormat="1" ht="18" customHeight="1">
      <c r="B16" s="68" t="s">
        <v>162</v>
      </c>
      <c r="C16" s="69" t="s">
        <v>55</v>
      </c>
      <c r="D16" s="69" t="s">
        <v>56</v>
      </c>
      <c r="E16" s="152">
        <f>'р.пр.ц.ст.прил 12'!H146</f>
        <v>70</v>
      </c>
      <c r="F16" s="152">
        <f>'р.пр.ц.ст.прил 12'!I146</f>
        <v>0</v>
      </c>
      <c r="G16" s="152">
        <f>'р.пр.ц.ст.прил 12'!J146</f>
        <v>70</v>
      </c>
      <c r="H16" s="152">
        <f>'р.пр.ц.ст.прил 12'!K146</f>
        <v>70</v>
      </c>
      <c r="I16" s="152">
        <f>'р.пр.ц.ст.прил 12'!L146</f>
        <v>0</v>
      </c>
      <c r="J16" s="152">
        <f>'р.пр.ц.ст.прил 12'!M146</f>
        <v>70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</row>
    <row r="17" spans="2:144" s="5" customFormat="1" ht="18" customHeight="1">
      <c r="B17" s="68" t="s">
        <v>102</v>
      </c>
      <c r="C17" s="69" t="s">
        <v>55</v>
      </c>
      <c r="D17" s="69" t="s">
        <v>54</v>
      </c>
      <c r="E17" s="152">
        <f>'р.пр.ц.ст.прил 12'!H152</f>
        <v>43763.5</v>
      </c>
      <c r="F17" s="152">
        <f>'р.пр.ц.ст.прил 12'!I152</f>
        <v>0</v>
      </c>
      <c r="G17" s="152">
        <f>'р.пр.ц.ст.прил 12'!J152</f>
        <v>43763.5</v>
      </c>
      <c r="H17" s="152">
        <f>'р.пр.ц.ст.прил 12'!K152</f>
        <v>34280.8</v>
      </c>
      <c r="I17" s="152">
        <f>'р.пр.ц.ст.прил 12'!L152</f>
        <v>0</v>
      </c>
      <c r="J17" s="152">
        <f>'р.пр.ц.ст.прил 12'!M152</f>
        <v>34280.8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</row>
    <row r="18" spans="1:144" s="8" customFormat="1" ht="22.5" customHeight="1">
      <c r="A18" s="7"/>
      <c r="B18" s="68" t="s">
        <v>70</v>
      </c>
      <c r="C18" s="69" t="s">
        <v>55</v>
      </c>
      <c r="D18" s="69" t="s">
        <v>67</v>
      </c>
      <c r="E18" s="152">
        <f>'р.пр.ц.ст.прил 12'!H192</f>
        <v>200</v>
      </c>
      <c r="F18" s="152">
        <f>'р.пр.ц.ст.прил 12'!I192</f>
        <v>0</v>
      </c>
      <c r="G18" s="152">
        <f>'р.пр.ц.ст.прил 12'!J192</f>
        <v>200</v>
      </c>
      <c r="H18" s="152">
        <f>'р.пр.ц.ст.прил 12'!K192</f>
        <v>200</v>
      </c>
      <c r="I18" s="152">
        <f>'р.пр.ц.ст.прил 12'!L192</f>
        <v>0</v>
      </c>
      <c r="J18" s="152">
        <f>'р.пр.ц.ст.прил 12'!M192</f>
        <v>200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</row>
    <row r="19" spans="2:144" s="5" customFormat="1" ht="18" customHeight="1">
      <c r="B19" s="66" t="s">
        <v>41</v>
      </c>
      <c r="C19" s="67" t="s">
        <v>57</v>
      </c>
      <c r="D19" s="67"/>
      <c r="E19" s="153">
        <f aca="true" t="shared" si="2" ref="E19:J19">SUM(E20:E23)</f>
        <v>43270.3</v>
      </c>
      <c r="F19" s="153">
        <f t="shared" si="2"/>
        <v>0</v>
      </c>
      <c r="G19" s="153">
        <f t="shared" si="2"/>
        <v>43270.3</v>
      </c>
      <c r="H19" s="153">
        <f t="shared" si="2"/>
        <v>29489.6</v>
      </c>
      <c r="I19" s="153">
        <f t="shared" si="2"/>
        <v>0</v>
      </c>
      <c r="J19" s="153">
        <f t="shared" si="2"/>
        <v>29489.6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</row>
    <row r="20" spans="2:144" ht="18" customHeight="1">
      <c r="B20" s="68" t="s">
        <v>42</v>
      </c>
      <c r="C20" s="69" t="s">
        <v>57</v>
      </c>
      <c r="D20" s="69" t="s">
        <v>52</v>
      </c>
      <c r="E20" s="152">
        <f>'р.пр.ц.ст.прил 12'!H201</f>
        <v>1933.7</v>
      </c>
      <c r="F20" s="152">
        <f>'р.пр.ц.ст.прил 12'!I201</f>
        <v>0</v>
      </c>
      <c r="G20" s="152">
        <f>'р.пр.ц.ст.прил 12'!J201</f>
        <v>1933.7</v>
      </c>
      <c r="H20" s="152">
        <f>'р.пр.ц.ст.прил 12'!K201</f>
        <v>1933.7</v>
      </c>
      <c r="I20" s="152">
        <f>'р.пр.ц.ст.прил 12'!L201</f>
        <v>0</v>
      </c>
      <c r="J20" s="152">
        <f>'р.пр.ц.ст.прил 12'!M201</f>
        <v>1933.7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</row>
    <row r="21" spans="2:144" ht="18" customHeight="1">
      <c r="B21" s="68" t="s">
        <v>43</v>
      </c>
      <c r="C21" s="69" t="s">
        <v>57</v>
      </c>
      <c r="D21" s="69" t="s">
        <v>58</v>
      </c>
      <c r="E21" s="152">
        <f>'р.пр.ц.ст.прил 12'!H207</f>
        <v>1530</v>
      </c>
      <c r="F21" s="152">
        <f>'р.пр.ц.ст.прил 12'!I207</f>
        <v>0</v>
      </c>
      <c r="G21" s="152">
        <f>'р.пр.ц.ст.прил 12'!J207</f>
        <v>1530</v>
      </c>
      <c r="H21" s="152">
        <f>'р.пр.ц.ст.прил 12'!K207</f>
        <v>680</v>
      </c>
      <c r="I21" s="152">
        <f>'р.пр.ц.ст.прил 12'!L207</f>
        <v>0</v>
      </c>
      <c r="J21" s="152">
        <f>'р.пр.ц.ст.прил 12'!M207</f>
        <v>680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</row>
    <row r="22" spans="2:144" ht="18" customHeight="1">
      <c r="B22" s="68" t="s">
        <v>68</v>
      </c>
      <c r="C22" s="69" t="s">
        <v>57</v>
      </c>
      <c r="D22" s="69" t="s">
        <v>53</v>
      </c>
      <c r="E22" s="152">
        <f>'р.пр.ц.ст.прил 12'!H217</f>
        <v>34141.3</v>
      </c>
      <c r="F22" s="152">
        <f>'р.пр.ц.ст.прил 12'!I217</f>
        <v>0</v>
      </c>
      <c r="G22" s="152">
        <f>'р.пр.ц.ст.прил 12'!J217</f>
        <v>34141.3</v>
      </c>
      <c r="H22" s="152">
        <f>'р.пр.ц.ст.прил 12'!K217</f>
        <v>21210.6</v>
      </c>
      <c r="I22" s="152">
        <f>'р.пр.ц.ст.прил 12'!L217</f>
        <v>0</v>
      </c>
      <c r="J22" s="152">
        <f>'р.пр.ц.ст.прил 12'!M217</f>
        <v>21210.6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</row>
    <row r="23" spans="2:144" ht="34.5" customHeight="1">
      <c r="B23" s="92" t="s">
        <v>209</v>
      </c>
      <c r="C23" s="69" t="s">
        <v>57</v>
      </c>
      <c r="D23" s="69" t="s">
        <v>57</v>
      </c>
      <c r="E23" s="152">
        <f>'р.пр.ц.ст.прил 12'!H257</f>
        <v>5665.3</v>
      </c>
      <c r="F23" s="152">
        <f>'р.пр.ц.ст.прил 12'!I257</f>
        <v>0</v>
      </c>
      <c r="G23" s="152">
        <f>'р.пр.ц.ст.прил 12'!J257</f>
        <v>5665.3</v>
      </c>
      <c r="H23" s="152">
        <f>'р.пр.ц.ст.прил 12'!K257</f>
        <v>5665.3</v>
      </c>
      <c r="I23" s="152">
        <f>'р.пр.ц.ст.прил 12'!L257</f>
        <v>0</v>
      </c>
      <c r="J23" s="152">
        <f>'р.пр.ц.ст.прил 12'!M257</f>
        <v>5665.3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</row>
    <row r="24" spans="2:10" s="5" customFormat="1" ht="15" customHeight="1">
      <c r="B24" s="66" t="s">
        <v>44</v>
      </c>
      <c r="C24" s="67" t="s">
        <v>59</v>
      </c>
      <c r="D24" s="67"/>
      <c r="E24" s="153">
        <f aca="true" t="shared" si="3" ref="E24:J24">SUM(E25:E29)</f>
        <v>351203.3</v>
      </c>
      <c r="F24" s="153">
        <f t="shared" si="3"/>
        <v>0</v>
      </c>
      <c r="G24" s="153">
        <f t="shared" si="3"/>
        <v>351203.3</v>
      </c>
      <c r="H24" s="153">
        <f t="shared" si="3"/>
        <v>329639.69999999995</v>
      </c>
      <c r="I24" s="153">
        <f t="shared" si="3"/>
        <v>0</v>
      </c>
      <c r="J24" s="153">
        <f t="shared" si="3"/>
        <v>329639.69999999995</v>
      </c>
    </row>
    <row r="25" spans="2:10" ht="18" customHeight="1">
      <c r="B25" s="68" t="s">
        <v>45</v>
      </c>
      <c r="C25" s="69" t="s">
        <v>59</v>
      </c>
      <c r="D25" s="69" t="s">
        <v>52</v>
      </c>
      <c r="E25" s="152">
        <f>'р.пр.ц.ст.прил 12'!H269</f>
        <v>134310</v>
      </c>
      <c r="F25" s="152">
        <f>'р.пр.ц.ст.прил 12'!I269</f>
        <v>0</v>
      </c>
      <c r="G25" s="152">
        <f>'р.пр.ц.ст.прил 12'!J269</f>
        <v>134310</v>
      </c>
      <c r="H25" s="152">
        <f>'р.пр.ц.ст.прил 12'!K269</f>
        <v>124103.4</v>
      </c>
      <c r="I25" s="152">
        <f>'р.пр.ц.ст.прил 12'!L269</f>
        <v>0</v>
      </c>
      <c r="J25" s="152">
        <f>'р.пр.ц.ст.прил 12'!M269</f>
        <v>124103.4</v>
      </c>
    </row>
    <row r="26" spans="2:10" ht="16.5" customHeight="1">
      <c r="B26" s="68" t="s">
        <v>46</v>
      </c>
      <c r="C26" s="69" t="s">
        <v>59</v>
      </c>
      <c r="D26" s="69" t="s">
        <v>58</v>
      </c>
      <c r="E26" s="152">
        <f>'р.пр.ц.ст.прил 12'!H281</f>
        <v>146469</v>
      </c>
      <c r="F26" s="152">
        <f>'р.пр.ц.ст.прил 12'!I281</f>
        <v>0</v>
      </c>
      <c r="G26" s="152">
        <f>'р.пр.ц.ст.прил 12'!J281</f>
        <v>146469</v>
      </c>
      <c r="H26" s="152">
        <f>'р.пр.ц.ст.прил 12'!K281</f>
        <v>135112</v>
      </c>
      <c r="I26" s="152">
        <f>'р.пр.ц.ст.прил 12'!L281</f>
        <v>0</v>
      </c>
      <c r="J26" s="152">
        <f>'р.пр.ц.ст.прил 12'!M281</f>
        <v>135112</v>
      </c>
    </row>
    <row r="27" spans="2:10" ht="18" customHeight="1">
      <c r="B27" s="68" t="s">
        <v>314</v>
      </c>
      <c r="C27" s="69" t="s">
        <v>59</v>
      </c>
      <c r="D27" s="69" t="s">
        <v>53</v>
      </c>
      <c r="E27" s="152">
        <f>'р.пр.ц.ст.прил 12'!H310</f>
        <v>47625.2</v>
      </c>
      <c r="F27" s="152">
        <f>'р.пр.ц.ст.прил 12'!I310</f>
        <v>0</v>
      </c>
      <c r="G27" s="152">
        <f>'р.пр.ц.ст.прил 12'!J310</f>
        <v>47625.2</v>
      </c>
      <c r="H27" s="152">
        <f>'р.пр.ц.ст.прил 12'!K310</f>
        <v>47625.2</v>
      </c>
      <c r="I27" s="152">
        <f>'р.пр.ц.ст.прил 12'!L310</f>
        <v>0</v>
      </c>
      <c r="J27" s="152">
        <f>'р.пр.ц.ст.прил 12'!M310</f>
        <v>47625.2</v>
      </c>
    </row>
    <row r="28" spans="2:10" ht="16.5" customHeight="1">
      <c r="B28" s="68" t="s">
        <v>342</v>
      </c>
      <c r="C28" s="69" t="s">
        <v>59</v>
      </c>
      <c r="D28" s="69" t="s">
        <v>59</v>
      </c>
      <c r="E28" s="152">
        <f>'р.пр.ц.ст.прил 12'!H337</f>
        <v>1430</v>
      </c>
      <c r="F28" s="152">
        <f>'р.пр.ц.ст.прил 12'!I337</f>
        <v>0</v>
      </c>
      <c r="G28" s="152">
        <f>'р.пр.ц.ст.прил 12'!J337</f>
        <v>1430</v>
      </c>
      <c r="H28" s="152">
        <f>'р.пр.ц.ст.прил 12'!K337</f>
        <v>1430</v>
      </c>
      <c r="I28" s="152">
        <f>'р.пр.ц.ст.прил 12'!L337</f>
        <v>0</v>
      </c>
      <c r="J28" s="152">
        <f>'р.пр.ц.ст.прил 12'!M337</f>
        <v>1430</v>
      </c>
    </row>
    <row r="29" spans="2:10" ht="18.75" customHeight="1">
      <c r="B29" s="68" t="s">
        <v>47</v>
      </c>
      <c r="C29" s="69" t="s">
        <v>59</v>
      </c>
      <c r="D29" s="69" t="s">
        <v>54</v>
      </c>
      <c r="E29" s="152">
        <f>'р.пр.ц.ст.прил 12'!H358</f>
        <v>21369.1</v>
      </c>
      <c r="F29" s="152">
        <f>'р.пр.ц.ст.прил 12'!I358</f>
        <v>0</v>
      </c>
      <c r="G29" s="152">
        <f>'р.пр.ц.ст.прил 12'!J358</f>
        <v>21369.1</v>
      </c>
      <c r="H29" s="152">
        <f>'р.пр.ц.ст.прил 12'!K358</f>
        <v>21369.1</v>
      </c>
      <c r="I29" s="152">
        <f>'р.пр.ц.ст.прил 12'!L358</f>
        <v>0</v>
      </c>
      <c r="J29" s="152">
        <f>'р.пр.ц.ст.прил 12'!M358</f>
        <v>21369.1</v>
      </c>
    </row>
    <row r="30" spans="2:10" s="5" customFormat="1" ht="15" customHeight="1">
      <c r="B30" s="66" t="s">
        <v>390</v>
      </c>
      <c r="C30" s="67" t="s">
        <v>56</v>
      </c>
      <c r="D30" s="67"/>
      <c r="E30" s="153">
        <f aca="true" t="shared" si="4" ref="E30:J30">SUM(E31:E32)</f>
        <v>28082.5</v>
      </c>
      <c r="F30" s="153">
        <f t="shared" si="4"/>
        <v>0</v>
      </c>
      <c r="G30" s="153">
        <f t="shared" si="4"/>
        <v>28082.5</v>
      </c>
      <c r="H30" s="153">
        <f t="shared" si="4"/>
        <v>28082.5</v>
      </c>
      <c r="I30" s="153">
        <f t="shared" si="4"/>
        <v>0</v>
      </c>
      <c r="J30" s="153">
        <f t="shared" si="4"/>
        <v>28082.5</v>
      </c>
    </row>
    <row r="31" spans="2:10" ht="19.5" customHeight="1">
      <c r="B31" s="68" t="s">
        <v>48</v>
      </c>
      <c r="C31" s="69" t="s">
        <v>56</v>
      </c>
      <c r="D31" s="69" t="s">
        <v>52</v>
      </c>
      <c r="E31" s="152">
        <f>'р.пр.ц.ст.прил 12'!H402</f>
        <v>20825.3</v>
      </c>
      <c r="F31" s="152">
        <f>'р.пр.ц.ст.прил 12'!I402</f>
        <v>0</v>
      </c>
      <c r="G31" s="152">
        <f>'р.пр.ц.ст.прил 12'!J402</f>
        <v>20825.3</v>
      </c>
      <c r="H31" s="152">
        <f>'р.пр.ц.ст.прил 12'!K402</f>
        <v>20825.3</v>
      </c>
      <c r="I31" s="152">
        <f>'р.пр.ц.ст.прил 12'!L402</f>
        <v>0</v>
      </c>
      <c r="J31" s="152">
        <f>'р.пр.ц.ст.прил 12'!M402</f>
        <v>20825.3</v>
      </c>
    </row>
    <row r="32" spans="2:10" ht="15.75" customHeight="1">
      <c r="B32" s="68" t="s">
        <v>95</v>
      </c>
      <c r="C32" s="69" t="s">
        <v>56</v>
      </c>
      <c r="D32" s="69" t="s">
        <v>55</v>
      </c>
      <c r="E32" s="152">
        <f>'р.пр.ц.ст.прил 12'!H446</f>
        <v>7257.2</v>
      </c>
      <c r="F32" s="152">
        <f>'р.пр.ц.ст.прил 12'!I446</f>
        <v>0</v>
      </c>
      <c r="G32" s="152">
        <f>'р.пр.ц.ст.прил 12'!J446</f>
        <v>7257.2</v>
      </c>
      <c r="H32" s="152">
        <f>'р.пр.ц.ст.прил 12'!K446</f>
        <v>7257.2</v>
      </c>
      <c r="I32" s="152">
        <f>'р.пр.ц.ст.прил 12'!L446</f>
        <v>0</v>
      </c>
      <c r="J32" s="152">
        <f>'р.пр.ц.ст.прил 12'!M446</f>
        <v>7257.2</v>
      </c>
    </row>
    <row r="33" spans="2:10" s="5" customFormat="1" ht="16.5" customHeight="1">
      <c r="B33" s="66" t="s">
        <v>49</v>
      </c>
      <c r="C33" s="67">
        <v>10</v>
      </c>
      <c r="D33" s="67"/>
      <c r="E33" s="153">
        <f aca="true" t="shared" si="5" ref="E33:J33">SUM(E34:E37)</f>
        <v>38201.899999999994</v>
      </c>
      <c r="F33" s="153">
        <f t="shared" si="5"/>
        <v>582.7</v>
      </c>
      <c r="G33" s="153">
        <f t="shared" si="5"/>
        <v>38784.6</v>
      </c>
      <c r="H33" s="153">
        <f t="shared" si="5"/>
        <v>39175.5</v>
      </c>
      <c r="I33" s="153">
        <f t="shared" si="5"/>
        <v>-548.4</v>
      </c>
      <c r="J33" s="153">
        <f t="shared" si="5"/>
        <v>38627.1</v>
      </c>
    </row>
    <row r="34" spans="2:10" ht="18.75" customHeight="1">
      <c r="B34" s="68" t="s">
        <v>50</v>
      </c>
      <c r="C34" s="69">
        <v>10</v>
      </c>
      <c r="D34" s="69" t="s">
        <v>52</v>
      </c>
      <c r="E34" s="152">
        <f>'р.пр.ц.ст.прил 12'!H465</f>
        <v>7485.6</v>
      </c>
      <c r="F34" s="152">
        <f>'р.пр.ц.ст.прил 12'!I465</f>
        <v>0</v>
      </c>
      <c r="G34" s="152">
        <f>'р.пр.ц.ст.прил 12'!J465</f>
        <v>7485.6</v>
      </c>
      <c r="H34" s="152">
        <f>'р.пр.ц.ст.прил 12'!K465</f>
        <v>7485.6</v>
      </c>
      <c r="I34" s="152">
        <f>'р.пр.ц.ст.прил 12'!L465</f>
        <v>0</v>
      </c>
      <c r="J34" s="152">
        <f>'р.пр.ц.ст.прил 12'!M465</f>
        <v>7485.6</v>
      </c>
    </row>
    <row r="35" spans="2:10" ht="16.5" customHeight="1">
      <c r="B35" s="68" t="s">
        <v>64</v>
      </c>
      <c r="C35" s="69">
        <v>10</v>
      </c>
      <c r="D35" s="69" t="s">
        <v>53</v>
      </c>
      <c r="E35" s="152">
        <f>'р.пр.ц.ст.прил 12'!H471</f>
        <v>126</v>
      </c>
      <c r="F35" s="152">
        <f>'р.пр.ц.ст.прил 12'!I471</f>
        <v>582.7</v>
      </c>
      <c r="G35" s="152">
        <f>'р.пр.ц.ст.прил 12'!J471</f>
        <v>708.7</v>
      </c>
      <c r="H35" s="152">
        <f>'р.пр.ц.ст.прил 12'!K471</f>
        <v>674.4</v>
      </c>
      <c r="I35" s="152">
        <f>'р.пр.ц.ст.прил 12'!L471</f>
        <v>-548.4</v>
      </c>
      <c r="J35" s="152">
        <f>'р.пр.ц.ст.прил 12'!M471</f>
        <v>126</v>
      </c>
    </row>
    <row r="36" spans="2:10" ht="21" customHeight="1">
      <c r="B36" s="68" t="s">
        <v>103</v>
      </c>
      <c r="C36" s="69">
        <v>10</v>
      </c>
      <c r="D36" s="69" t="s">
        <v>55</v>
      </c>
      <c r="E36" s="152">
        <f>'р.пр.ц.ст.прил 12'!H492</f>
        <v>28165.1</v>
      </c>
      <c r="F36" s="152">
        <f>'р.пр.ц.ст.прил 12'!I492</f>
        <v>0</v>
      </c>
      <c r="G36" s="152">
        <f>'р.пр.ц.ст.прил 12'!J492</f>
        <v>28165.1</v>
      </c>
      <c r="H36" s="152">
        <f>'р.пр.ц.ст.прил 12'!K492</f>
        <v>28590.3</v>
      </c>
      <c r="I36" s="152">
        <f>'р.пр.ц.ст.прил 12'!L492</f>
        <v>0</v>
      </c>
      <c r="J36" s="152">
        <f>'р.пр.ц.ст.прил 12'!M492</f>
        <v>28590.3</v>
      </c>
    </row>
    <row r="37" spans="2:10" ht="20.25" customHeight="1">
      <c r="B37" s="68" t="s">
        <v>51</v>
      </c>
      <c r="C37" s="69">
        <v>10</v>
      </c>
      <c r="D37" s="69" t="s">
        <v>60</v>
      </c>
      <c r="E37" s="152">
        <f>'р.пр.ц.ст.прил 12'!H539</f>
        <v>2425.2</v>
      </c>
      <c r="F37" s="152">
        <f>'р.пр.ц.ст.прил 12'!I539</f>
        <v>0</v>
      </c>
      <c r="G37" s="152">
        <f>'р.пр.ц.ст.прил 12'!J539</f>
        <v>2425.2</v>
      </c>
      <c r="H37" s="152">
        <f>'р.пр.ц.ст.прил 12'!K539</f>
        <v>2425.2</v>
      </c>
      <c r="I37" s="152">
        <f>'р.пр.ц.ст.прил 12'!L539</f>
        <v>0</v>
      </c>
      <c r="J37" s="152">
        <f>'р.пр.ц.ст.прил 12'!M539</f>
        <v>2425.2</v>
      </c>
    </row>
    <row r="38" spans="2:10" ht="18" customHeight="1">
      <c r="B38" s="66" t="s">
        <v>81</v>
      </c>
      <c r="C38" s="67" t="s">
        <v>69</v>
      </c>
      <c r="D38" s="67"/>
      <c r="E38" s="153">
        <f aca="true" t="shared" si="6" ref="E38:J38">E39</f>
        <v>6660</v>
      </c>
      <c r="F38" s="153">
        <f t="shared" si="6"/>
        <v>0</v>
      </c>
      <c r="G38" s="153">
        <f t="shared" si="6"/>
        <v>6660</v>
      </c>
      <c r="H38" s="153">
        <f t="shared" si="6"/>
        <v>6660</v>
      </c>
      <c r="I38" s="153">
        <f t="shared" si="6"/>
        <v>0</v>
      </c>
      <c r="J38" s="153">
        <f t="shared" si="6"/>
        <v>6660</v>
      </c>
    </row>
    <row r="39" spans="2:10" ht="18" customHeight="1">
      <c r="B39" s="68" t="s">
        <v>94</v>
      </c>
      <c r="C39" s="69" t="s">
        <v>69</v>
      </c>
      <c r="D39" s="69" t="s">
        <v>58</v>
      </c>
      <c r="E39" s="152">
        <f>'р.пр.ц.ст.прил 12'!H551</f>
        <v>6660</v>
      </c>
      <c r="F39" s="152">
        <f>'р.пр.ц.ст.прил 12'!I551</f>
        <v>0</v>
      </c>
      <c r="G39" s="152">
        <f>'р.пр.ц.ст.прил 12'!J551</f>
        <v>6660</v>
      </c>
      <c r="H39" s="152">
        <f>'р.пр.ц.ст.прил 12'!K551</f>
        <v>6660</v>
      </c>
      <c r="I39" s="152">
        <f>'р.пр.ц.ст.прил 12'!L551</f>
        <v>0</v>
      </c>
      <c r="J39" s="152">
        <f>'р.пр.ц.ст.прил 12'!M551</f>
        <v>6660</v>
      </c>
    </row>
    <row r="40" spans="2:10" ht="35.25" customHeight="1">
      <c r="B40" s="85" t="s">
        <v>185</v>
      </c>
      <c r="C40" s="86" t="s">
        <v>93</v>
      </c>
      <c r="D40" s="86"/>
      <c r="E40" s="155">
        <f aca="true" t="shared" si="7" ref="E40:J40">E41</f>
        <v>5315.2</v>
      </c>
      <c r="F40" s="155">
        <f t="shared" si="7"/>
        <v>0</v>
      </c>
      <c r="G40" s="155">
        <f t="shared" si="7"/>
        <v>5315.2</v>
      </c>
      <c r="H40" s="155">
        <f t="shared" si="7"/>
        <v>5315.2</v>
      </c>
      <c r="I40" s="155">
        <f t="shared" si="7"/>
        <v>0</v>
      </c>
      <c r="J40" s="155">
        <f t="shared" si="7"/>
        <v>5315.2</v>
      </c>
    </row>
    <row r="41" spans="2:13" ht="31.5" customHeight="1">
      <c r="B41" s="87" t="s">
        <v>186</v>
      </c>
      <c r="C41" s="88" t="s">
        <v>93</v>
      </c>
      <c r="D41" s="88" t="s">
        <v>52</v>
      </c>
      <c r="E41" s="154">
        <f>'р.пр.ц.ст.прил 12'!H573</f>
        <v>5315.2</v>
      </c>
      <c r="F41" s="154">
        <f>'р.пр.ц.ст.прил 12'!I573</f>
        <v>0</v>
      </c>
      <c r="G41" s="154">
        <f>'р.пр.ц.ст.прил 12'!J573</f>
        <v>5315.2</v>
      </c>
      <c r="H41" s="154">
        <f>'р.пр.ц.ст.прил 12'!K573</f>
        <v>5315.2</v>
      </c>
      <c r="I41" s="154">
        <f>'р.пр.ц.ст.прил 12'!L573</f>
        <v>0</v>
      </c>
      <c r="J41" s="154">
        <f>'р.пр.ц.ст.прил 12'!M573</f>
        <v>5315.2</v>
      </c>
      <c r="M41" s="5"/>
    </row>
    <row r="42" spans="2:10" s="5" customFormat="1" ht="15">
      <c r="B42" s="50" t="s">
        <v>176</v>
      </c>
      <c r="C42" s="67"/>
      <c r="D42" s="67"/>
      <c r="E42" s="153">
        <f aca="true" t="shared" si="8" ref="E42:J42">E38+E33+E30+E24+E19+E14+E6+E40</f>
        <v>568807.2</v>
      </c>
      <c r="F42" s="153">
        <f t="shared" si="8"/>
        <v>582.7</v>
      </c>
      <c r="G42" s="153">
        <f t="shared" si="8"/>
        <v>569389.9</v>
      </c>
      <c r="H42" s="153">
        <f t="shared" si="8"/>
        <v>524896.7999999999</v>
      </c>
      <c r="I42" s="153">
        <f t="shared" si="8"/>
        <v>-548.4</v>
      </c>
      <c r="J42" s="153">
        <f t="shared" si="8"/>
        <v>524348.3999999999</v>
      </c>
    </row>
    <row r="43" spans="2:8" s="5" customFormat="1" ht="0.75" customHeight="1">
      <c r="B43" s="70"/>
      <c r="C43" s="71"/>
      <c r="D43" s="71"/>
      <c r="E43" s="156"/>
      <c r="F43" s="156"/>
      <c r="G43" s="156"/>
      <c r="H43" s="157"/>
    </row>
  </sheetData>
  <sheetProtection formatCells="0" formatColumns="0" formatRows="0" insertColumns="0" insertRows="0" insertHyperlinks="0" deleteColumns="0" deleteRows="0" sort="0" autoFilter="0" pivotTables="0"/>
  <mergeCells count="7">
    <mergeCell ref="H4:J4"/>
    <mergeCell ref="B2:J2"/>
    <mergeCell ref="H1:J1"/>
    <mergeCell ref="B4:B5"/>
    <mergeCell ref="C4:C5"/>
    <mergeCell ref="D4:D5"/>
    <mergeCell ref="E4:G4"/>
  </mergeCells>
  <printOptions/>
  <pageMargins left="0.984251968503937" right="0.5905511811023623" top="0.7874015748031497" bottom="0.5905511811023623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67"/>
  <sheetViews>
    <sheetView view="pageBreakPreview" zoomScaleSheetLayoutView="100" zoomScalePageLayoutView="0" workbookViewId="0" topLeftCell="C1">
      <selection activeCell="G10" sqref="G10"/>
    </sheetView>
  </sheetViews>
  <sheetFormatPr defaultColWidth="9.125" defaultRowHeight="12.75"/>
  <cols>
    <col min="1" max="1" width="0" style="2" hidden="1" customWidth="1"/>
    <col min="2" max="2" width="41.375" style="91" customWidth="1"/>
    <col min="3" max="3" width="4.125" style="24" customWidth="1"/>
    <col min="4" max="4" width="4.50390625" style="24" customWidth="1"/>
    <col min="5" max="5" width="15.50390625" style="22" customWidth="1"/>
    <col min="6" max="6" width="5.00390625" style="22" customWidth="1"/>
    <col min="7" max="7" width="3.875" style="22" customWidth="1"/>
    <col min="8" max="8" width="11.375" style="23" customWidth="1"/>
    <col min="9" max="9" width="10.625" style="23" customWidth="1"/>
    <col min="10" max="10" width="12.125" style="23" customWidth="1"/>
    <col min="11" max="11" width="11.00390625" style="2" customWidth="1"/>
    <col min="12" max="12" width="10.00390625" style="2" customWidth="1"/>
    <col min="13" max="13" width="12.50390625" style="2" customWidth="1"/>
    <col min="14" max="16384" width="9.125" style="2" customWidth="1"/>
  </cols>
  <sheetData>
    <row r="1" spans="2:13" ht="117" customHeight="1">
      <c r="B1" s="197"/>
      <c r="C1" s="197"/>
      <c r="D1" s="197"/>
      <c r="F1" s="165"/>
      <c r="G1" s="165"/>
      <c r="H1" s="165"/>
      <c r="I1" s="165"/>
      <c r="J1" s="165"/>
      <c r="K1" s="202" t="s">
        <v>408</v>
      </c>
      <c r="L1" s="202"/>
      <c r="M1" s="202"/>
    </row>
    <row r="2" spans="2:13" s="13" customFormat="1" ht="51" customHeight="1">
      <c r="B2" s="198" t="s">
        <v>371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2:13" s="13" customFormat="1" ht="13.5">
      <c r="B3" s="90"/>
      <c r="C3" s="14"/>
      <c r="D3" s="14"/>
      <c r="E3" s="14"/>
      <c r="F3" s="14"/>
      <c r="G3" s="14"/>
      <c r="M3" s="122" t="s">
        <v>65</v>
      </c>
    </row>
    <row r="4" spans="2:13" ht="15.75" customHeight="1">
      <c r="B4" s="206" t="s">
        <v>37</v>
      </c>
      <c r="C4" s="207" t="s">
        <v>61</v>
      </c>
      <c r="D4" s="207" t="s">
        <v>62</v>
      </c>
      <c r="E4" s="207" t="s">
        <v>187</v>
      </c>
      <c r="F4" s="207" t="s">
        <v>63</v>
      </c>
      <c r="G4" s="207" t="s">
        <v>83</v>
      </c>
      <c r="H4" s="199" t="s">
        <v>311</v>
      </c>
      <c r="I4" s="200"/>
      <c r="J4" s="201"/>
      <c r="K4" s="200" t="s">
        <v>333</v>
      </c>
      <c r="L4" s="200"/>
      <c r="M4" s="201"/>
    </row>
    <row r="5" spans="2:13" ht="3.75" customHeight="1" hidden="1">
      <c r="B5" s="206"/>
      <c r="C5" s="207"/>
      <c r="D5" s="207"/>
      <c r="E5" s="207"/>
      <c r="F5" s="207"/>
      <c r="G5" s="207"/>
      <c r="H5" s="162"/>
      <c r="I5" s="163"/>
      <c r="J5" s="163"/>
      <c r="K5" s="164"/>
      <c r="L5" s="161"/>
      <c r="M5" s="161"/>
    </row>
    <row r="6" spans="2:13" ht="38.25" customHeight="1">
      <c r="B6" s="206"/>
      <c r="C6" s="207"/>
      <c r="D6" s="207"/>
      <c r="E6" s="207"/>
      <c r="F6" s="207"/>
      <c r="G6" s="207"/>
      <c r="H6" s="125" t="s">
        <v>369</v>
      </c>
      <c r="I6" s="125" t="s">
        <v>91</v>
      </c>
      <c r="J6" s="125" t="s">
        <v>370</v>
      </c>
      <c r="K6" s="125" t="s">
        <v>369</v>
      </c>
      <c r="L6" s="125" t="s">
        <v>91</v>
      </c>
      <c r="M6" s="125" t="s">
        <v>370</v>
      </c>
    </row>
    <row r="7" spans="2:13" s="1" customFormat="1" ht="15" customHeight="1">
      <c r="B7" s="93" t="s">
        <v>105</v>
      </c>
      <c r="C7" s="94" t="s">
        <v>52</v>
      </c>
      <c r="D7" s="94"/>
      <c r="E7" s="94"/>
      <c r="F7" s="94"/>
      <c r="G7" s="94"/>
      <c r="H7" s="56">
        <f aca="true" t="shared" si="0" ref="H7:M7">H10+H16+H32+H44+H50+H59+H65</f>
        <v>51920.50000000001</v>
      </c>
      <c r="I7" s="56">
        <f t="shared" si="0"/>
        <v>0</v>
      </c>
      <c r="J7" s="56">
        <f t="shared" si="0"/>
        <v>51920.50000000001</v>
      </c>
      <c r="K7" s="56">
        <f t="shared" si="0"/>
        <v>51863.50000000001</v>
      </c>
      <c r="L7" s="56">
        <f t="shared" si="0"/>
        <v>0</v>
      </c>
      <c r="M7" s="56">
        <f t="shared" si="0"/>
        <v>51863.50000000001</v>
      </c>
    </row>
    <row r="8" spans="2:13" s="1" customFormat="1" ht="13.5">
      <c r="B8" s="93" t="s">
        <v>99</v>
      </c>
      <c r="C8" s="94" t="s">
        <v>52</v>
      </c>
      <c r="D8" s="94"/>
      <c r="E8" s="94"/>
      <c r="F8" s="94"/>
      <c r="G8" s="94" t="s">
        <v>85</v>
      </c>
      <c r="H8" s="56">
        <f aca="true" t="shared" si="1" ref="H8:M8">H15+H21+H24+H27+H31+H37+H40+H43+H55+H58+H64+H91+H94+H98+H101+H105+H109+H112+H118+H123+H129</f>
        <v>50490.8</v>
      </c>
      <c r="I8" s="56">
        <f t="shared" si="1"/>
        <v>0</v>
      </c>
      <c r="J8" s="56">
        <f t="shared" si="1"/>
        <v>50490.8</v>
      </c>
      <c r="K8" s="56">
        <f t="shared" si="1"/>
        <v>50433.8</v>
      </c>
      <c r="L8" s="56">
        <f t="shared" si="1"/>
        <v>0</v>
      </c>
      <c r="M8" s="56">
        <f t="shared" si="1"/>
        <v>50433.8</v>
      </c>
    </row>
    <row r="9" spans="2:13" s="1" customFormat="1" ht="13.5">
      <c r="B9" s="93" t="s">
        <v>100</v>
      </c>
      <c r="C9" s="94" t="s">
        <v>52</v>
      </c>
      <c r="D9" s="94"/>
      <c r="E9" s="94"/>
      <c r="F9" s="94"/>
      <c r="G9" s="94" t="s">
        <v>86</v>
      </c>
      <c r="H9" s="56">
        <f aca="true" t="shared" si="2" ref="H9:M9">H70+H73+H77+H80+H84+H87+H49</f>
        <v>1429.7</v>
      </c>
      <c r="I9" s="56">
        <f t="shared" si="2"/>
        <v>0</v>
      </c>
      <c r="J9" s="56">
        <f t="shared" si="2"/>
        <v>1429.7</v>
      </c>
      <c r="K9" s="56">
        <f t="shared" si="2"/>
        <v>1429.7</v>
      </c>
      <c r="L9" s="56">
        <f t="shared" si="2"/>
        <v>0</v>
      </c>
      <c r="M9" s="56">
        <f t="shared" si="2"/>
        <v>1429.7</v>
      </c>
    </row>
    <row r="10" spans="2:13" ht="42.75" customHeight="1">
      <c r="B10" s="76" t="s">
        <v>351</v>
      </c>
      <c r="C10" s="94" t="s">
        <v>52</v>
      </c>
      <c r="D10" s="94" t="s">
        <v>58</v>
      </c>
      <c r="E10" s="94"/>
      <c r="F10" s="94"/>
      <c r="G10" s="94"/>
      <c r="H10" s="56">
        <f aca="true" t="shared" si="3" ref="H10:M14">H11</f>
        <v>1634.9</v>
      </c>
      <c r="I10" s="56">
        <f t="shared" si="3"/>
        <v>0</v>
      </c>
      <c r="J10" s="56">
        <f t="shared" si="3"/>
        <v>1634.9</v>
      </c>
      <c r="K10" s="56">
        <f t="shared" si="3"/>
        <v>1634.9</v>
      </c>
      <c r="L10" s="56">
        <f t="shared" si="3"/>
        <v>0</v>
      </c>
      <c r="M10" s="56">
        <f t="shared" si="3"/>
        <v>1634.9</v>
      </c>
    </row>
    <row r="11" spans="2:13" ht="13.5">
      <c r="B11" s="73" t="s">
        <v>25</v>
      </c>
      <c r="C11" s="95" t="s">
        <v>52</v>
      </c>
      <c r="D11" s="95" t="s">
        <v>58</v>
      </c>
      <c r="E11" s="95" t="s">
        <v>210</v>
      </c>
      <c r="F11" s="95"/>
      <c r="G11" s="95"/>
      <c r="H11" s="57">
        <f t="shared" si="3"/>
        <v>1634.9</v>
      </c>
      <c r="I11" s="57">
        <f t="shared" si="3"/>
        <v>0</v>
      </c>
      <c r="J11" s="57">
        <f t="shared" si="3"/>
        <v>1634.9</v>
      </c>
      <c r="K11" s="57">
        <f t="shared" si="3"/>
        <v>1634.9</v>
      </c>
      <c r="L11" s="57">
        <f t="shared" si="3"/>
        <v>0</v>
      </c>
      <c r="M11" s="57">
        <f t="shared" si="3"/>
        <v>1634.9</v>
      </c>
    </row>
    <row r="12" spans="2:13" ht="27.75" customHeight="1">
      <c r="B12" s="96" t="s">
        <v>35</v>
      </c>
      <c r="C12" s="95" t="s">
        <v>52</v>
      </c>
      <c r="D12" s="95" t="s">
        <v>58</v>
      </c>
      <c r="E12" s="95" t="s">
        <v>293</v>
      </c>
      <c r="F12" s="95"/>
      <c r="G12" s="95"/>
      <c r="H12" s="57">
        <f t="shared" si="3"/>
        <v>1634.9</v>
      </c>
      <c r="I12" s="57">
        <f t="shared" si="3"/>
        <v>0</v>
      </c>
      <c r="J12" s="57">
        <f t="shared" si="3"/>
        <v>1634.9</v>
      </c>
      <c r="K12" s="57">
        <f t="shared" si="3"/>
        <v>1634.9</v>
      </c>
      <c r="L12" s="57">
        <f t="shared" si="3"/>
        <v>0</v>
      </c>
      <c r="M12" s="57">
        <f t="shared" si="3"/>
        <v>1634.9</v>
      </c>
    </row>
    <row r="13" spans="2:13" ht="84" customHeight="1">
      <c r="B13" s="73" t="s">
        <v>344</v>
      </c>
      <c r="C13" s="95" t="s">
        <v>52</v>
      </c>
      <c r="D13" s="95" t="s">
        <v>58</v>
      </c>
      <c r="E13" s="95" t="s">
        <v>293</v>
      </c>
      <c r="F13" s="95" t="s">
        <v>108</v>
      </c>
      <c r="G13" s="95"/>
      <c r="H13" s="57">
        <f t="shared" si="3"/>
        <v>1634.9</v>
      </c>
      <c r="I13" s="57">
        <f t="shared" si="3"/>
        <v>0</v>
      </c>
      <c r="J13" s="57">
        <f t="shared" si="3"/>
        <v>1634.9</v>
      </c>
      <c r="K13" s="57">
        <f t="shared" si="3"/>
        <v>1634.9</v>
      </c>
      <c r="L13" s="57">
        <f t="shared" si="3"/>
        <v>0</v>
      </c>
      <c r="M13" s="57">
        <f t="shared" si="3"/>
        <v>1634.9</v>
      </c>
    </row>
    <row r="14" spans="2:13" s="9" customFormat="1" ht="30.75" customHeight="1">
      <c r="B14" s="73" t="s">
        <v>343</v>
      </c>
      <c r="C14" s="97" t="s">
        <v>52</v>
      </c>
      <c r="D14" s="97" t="s">
        <v>58</v>
      </c>
      <c r="E14" s="95" t="s">
        <v>293</v>
      </c>
      <c r="F14" s="95" t="s">
        <v>109</v>
      </c>
      <c r="G14" s="97"/>
      <c r="H14" s="57">
        <f t="shared" si="3"/>
        <v>1634.9</v>
      </c>
      <c r="I14" s="57">
        <f t="shared" si="3"/>
        <v>0</v>
      </c>
      <c r="J14" s="57">
        <f t="shared" si="3"/>
        <v>1634.9</v>
      </c>
      <c r="K14" s="57">
        <f t="shared" si="3"/>
        <v>1634.9</v>
      </c>
      <c r="L14" s="57">
        <f t="shared" si="3"/>
        <v>0</v>
      </c>
      <c r="M14" s="57">
        <f t="shared" si="3"/>
        <v>1634.9</v>
      </c>
    </row>
    <row r="15" spans="2:13" ht="13.5">
      <c r="B15" s="98" t="s">
        <v>99</v>
      </c>
      <c r="C15" s="97" t="s">
        <v>52</v>
      </c>
      <c r="D15" s="97" t="s">
        <v>58</v>
      </c>
      <c r="E15" s="97" t="s">
        <v>293</v>
      </c>
      <c r="F15" s="97" t="s">
        <v>109</v>
      </c>
      <c r="G15" s="97" t="s">
        <v>85</v>
      </c>
      <c r="H15" s="59">
        <f>'вед.прил.14'!I234</f>
        <v>1634.9</v>
      </c>
      <c r="I15" s="59">
        <f>'вед.прил.14'!J234</f>
        <v>0</v>
      </c>
      <c r="J15" s="59">
        <f>H15+I15</f>
        <v>1634.9</v>
      </c>
      <c r="K15" s="59">
        <f>'вед.прил.14'!L234</f>
        <v>1634.9</v>
      </c>
      <c r="L15" s="59">
        <f>'вед.прил.14'!M234</f>
        <v>0</v>
      </c>
      <c r="M15" s="59">
        <f>K15+L15</f>
        <v>1634.9</v>
      </c>
    </row>
    <row r="16" spans="2:13" ht="72" customHeight="1">
      <c r="B16" s="76" t="s">
        <v>373</v>
      </c>
      <c r="C16" s="94" t="s">
        <v>52</v>
      </c>
      <c r="D16" s="94" t="s">
        <v>53</v>
      </c>
      <c r="E16" s="94"/>
      <c r="F16" s="94"/>
      <c r="G16" s="94"/>
      <c r="H16" s="61">
        <f aca="true" t="shared" si="4" ref="H16:M16">H17</f>
        <v>2979</v>
      </c>
      <c r="I16" s="61">
        <f t="shared" si="4"/>
        <v>0</v>
      </c>
      <c r="J16" s="61">
        <f t="shared" si="4"/>
        <v>2979</v>
      </c>
      <c r="K16" s="61">
        <f t="shared" si="4"/>
        <v>2979</v>
      </c>
      <c r="L16" s="61">
        <f t="shared" si="4"/>
        <v>0</v>
      </c>
      <c r="M16" s="61">
        <f t="shared" si="4"/>
        <v>2979</v>
      </c>
    </row>
    <row r="17" spans="2:13" ht="13.5">
      <c r="B17" s="73" t="s">
        <v>25</v>
      </c>
      <c r="C17" s="95" t="s">
        <v>52</v>
      </c>
      <c r="D17" s="95" t="s">
        <v>53</v>
      </c>
      <c r="E17" s="95" t="s">
        <v>210</v>
      </c>
      <c r="F17" s="95"/>
      <c r="G17" s="95"/>
      <c r="H17" s="150">
        <f aca="true" t="shared" si="5" ref="H17:M17">H18+H28</f>
        <v>2979</v>
      </c>
      <c r="I17" s="150">
        <f t="shared" si="5"/>
        <v>0</v>
      </c>
      <c r="J17" s="150">
        <f t="shared" si="5"/>
        <v>2979</v>
      </c>
      <c r="K17" s="150">
        <f t="shared" si="5"/>
        <v>2979</v>
      </c>
      <c r="L17" s="150">
        <f t="shared" si="5"/>
        <v>0</v>
      </c>
      <c r="M17" s="150">
        <f t="shared" si="5"/>
        <v>2979</v>
      </c>
    </row>
    <row r="18" spans="2:13" ht="27">
      <c r="B18" s="142" t="s">
        <v>107</v>
      </c>
      <c r="C18" s="52" t="s">
        <v>52</v>
      </c>
      <c r="D18" s="52" t="s">
        <v>53</v>
      </c>
      <c r="E18" s="52" t="s">
        <v>211</v>
      </c>
      <c r="F18" s="52"/>
      <c r="G18" s="52"/>
      <c r="H18" s="57">
        <f aca="true" t="shared" si="6" ref="H18:M18">H19+H22+H25</f>
        <v>1534.8</v>
      </c>
      <c r="I18" s="57">
        <f t="shared" si="6"/>
        <v>0</v>
      </c>
      <c r="J18" s="57">
        <f t="shared" si="6"/>
        <v>1534.8</v>
      </c>
      <c r="K18" s="57">
        <f t="shared" si="6"/>
        <v>1534.8</v>
      </c>
      <c r="L18" s="57">
        <f t="shared" si="6"/>
        <v>0</v>
      </c>
      <c r="M18" s="57">
        <f t="shared" si="6"/>
        <v>1534.8</v>
      </c>
    </row>
    <row r="19" spans="2:13" s="9" customFormat="1" ht="83.25" customHeight="1">
      <c r="B19" s="73" t="s">
        <v>344</v>
      </c>
      <c r="C19" s="52" t="s">
        <v>52</v>
      </c>
      <c r="D19" s="52" t="s">
        <v>53</v>
      </c>
      <c r="E19" s="52" t="s">
        <v>211</v>
      </c>
      <c r="F19" s="52" t="s">
        <v>108</v>
      </c>
      <c r="G19" s="52"/>
      <c r="H19" s="57">
        <f aca="true" t="shared" si="7" ref="H19:M20">H20</f>
        <v>1335.3</v>
      </c>
      <c r="I19" s="57">
        <f t="shared" si="7"/>
        <v>0</v>
      </c>
      <c r="J19" s="57">
        <f t="shared" si="7"/>
        <v>1335.3</v>
      </c>
      <c r="K19" s="57">
        <f t="shared" si="7"/>
        <v>1335.3</v>
      </c>
      <c r="L19" s="57">
        <f t="shared" si="7"/>
        <v>0</v>
      </c>
      <c r="M19" s="57">
        <f t="shared" si="7"/>
        <v>1335.3</v>
      </c>
    </row>
    <row r="20" spans="2:13" s="9" customFormat="1" ht="29.25" customHeight="1">
      <c r="B20" s="73" t="s">
        <v>343</v>
      </c>
      <c r="C20" s="52" t="s">
        <v>52</v>
      </c>
      <c r="D20" s="52" t="s">
        <v>53</v>
      </c>
      <c r="E20" s="52" t="s">
        <v>211</v>
      </c>
      <c r="F20" s="52" t="s">
        <v>109</v>
      </c>
      <c r="G20" s="52"/>
      <c r="H20" s="57">
        <f t="shared" si="7"/>
        <v>1335.3</v>
      </c>
      <c r="I20" s="57">
        <f t="shared" si="7"/>
        <v>0</v>
      </c>
      <c r="J20" s="57">
        <f t="shared" si="7"/>
        <v>1335.3</v>
      </c>
      <c r="K20" s="57">
        <f t="shared" si="7"/>
        <v>1335.3</v>
      </c>
      <c r="L20" s="57">
        <f t="shared" si="7"/>
        <v>0</v>
      </c>
      <c r="M20" s="57">
        <f t="shared" si="7"/>
        <v>1335.3</v>
      </c>
    </row>
    <row r="21" spans="2:13" s="9" customFormat="1" ht="13.5">
      <c r="B21" s="75" t="s">
        <v>99</v>
      </c>
      <c r="C21" s="53" t="s">
        <v>52</v>
      </c>
      <c r="D21" s="53" t="s">
        <v>53</v>
      </c>
      <c r="E21" s="53" t="s">
        <v>211</v>
      </c>
      <c r="F21" s="53" t="s">
        <v>109</v>
      </c>
      <c r="G21" s="53" t="s">
        <v>85</v>
      </c>
      <c r="H21" s="59">
        <f>'вед.прил.14'!I15</f>
        <v>1335.3</v>
      </c>
      <c r="I21" s="59">
        <f>'вед.прил.14'!J15</f>
        <v>0</v>
      </c>
      <c r="J21" s="59">
        <f>H21+I21</f>
        <v>1335.3</v>
      </c>
      <c r="K21" s="59">
        <f>'вед.прил.14'!L15</f>
        <v>1335.3</v>
      </c>
      <c r="L21" s="59">
        <f>'вед.прил.14'!M15</f>
        <v>0</v>
      </c>
      <c r="M21" s="59">
        <f>K21+L21</f>
        <v>1335.3</v>
      </c>
    </row>
    <row r="22" spans="2:13" s="9" customFormat="1" ht="40.5" customHeight="1">
      <c r="B22" s="74" t="s">
        <v>374</v>
      </c>
      <c r="C22" s="52" t="s">
        <v>52</v>
      </c>
      <c r="D22" s="52" t="s">
        <v>53</v>
      </c>
      <c r="E22" s="52" t="s">
        <v>211</v>
      </c>
      <c r="F22" s="52" t="s">
        <v>110</v>
      </c>
      <c r="G22" s="52"/>
      <c r="H22" s="57">
        <f aca="true" t="shared" si="8" ref="H22:M23">H23</f>
        <v>198.5</v>
      </c>
      <c r="I22" s="57">
        <f t="shared" si="8"/>
        <v>0</v>
      </c>
      <c r="J22" s="57">
        <f t="shared" si="8"/>
        <v>198.5</v>
      </c>
      <c r="K22" s="57">
        <f t="shared" si="8"/>
        <v>198.5</v>
      </c>
      <c r="L22" s="57">
        <f t="shared" si="8"/>
        <v>0</v>
      </c>
      <c r="M22" s="57">
        <f t="shared" si="8"/>
        <v>198.5</v>
      </c>
    </row>
    <row r="23" spans="2:13" s="9" customFormat="1" ht="43.5" customHeight="1">
      <c r="B23" s="74" t="s">
        <v>346</v>
      </c>
      <c r="C23" s="52" t="s">
        <v>52</v>
      </c>
      <c r="D23" s="52" t="s">
        <v>53</v>
      </c>
      <c r="E23" s="52" t="s">
        <v>211</v>
      </c>
      <c r="F23" s="52" t="s">
        <v>112</v>
      </c>
      <c r="G23" s="52"/>
      <c r="H23" s="57">
        <f t="shared" si="8"/>
        <v>198.5</v>
      </c>
      <c r="I23" s="57">
        <f t="shared" si="8"/>
        <v>0</v>
      </c>
      <c r="J23" s="57">
        <f t="shared" si="8"/>
        <v>198.5</v>
      </c>
      <c r="K23" s="57">
        <f t="shared" si="8"/>
        <v>198.5</v>
      </c>
      <c r="L23" s="57">
        <f t="shared" si="8"/>
        <v>0</v>
      </c>
      <c r="M23" s="57">
        <f t="shared" si="8"/>
        <v>198.5</v>
      </c>
    </row>
    <row r="24" spans="2:13" s="9" customFormat="1" ht="13.5">
      <c r="B24" s="75" t="s">
        <v>99</v>
      </c>
      <c r="C24" s="53" t="s">
        <v>52</v>
      </c>
      <c r="D24" s="53" t="s">
        <v>53</v>
      </c>
      <c r="E24" s="53" t="s">
        <v>211</v>
      </c>
      <c r="F24" s="53" t="s">
        <v>112</v>
      </c>
      <c r="G24" s="53" t="s">
        <v>85</v>
      </c>
      <c r="H24" s="59">
        <f>'вед.прил.14'!I18</f>
        <v>198.5</v>
      </c>
      <c r="I24" s="59">
        <f>'вед.прил.14'!J18</f>
        <v>0</v>
      </c>
      <c r="J24" s="59">
        <f>H24+I24</f>
        <v>198.5</v>
      </c>
      <c r="K24" s="59">
        <f>'вед.прил.14'!L18</f>
        <v>198.5</v>
      </c>
      <c r="L24" s="59">
        <f>'вед.прил.14'!M18</f>
        <v>0</v>
      </c>
      <c r="M24" s="59">
        <f>K24+L24</f>
        <v>198.5</v>
      </c>
    </row>
    <row r="25" spans="2:13" s="9" customFormat="1" ht="13.5">
      <c r="B25" s="74" t="s">
        <v>120</v>
      </c>
      <c r="C25" s="52" t="s">
        <v>52</v>
      </c>
      <c r="D25" s="52" t="s">
        <v>53</v>
      </c>
      <c r="E25" s="52" t="s">
        <v>211</v>
      </c>
      <c r="F25" s="52" t="s">
        <v>119</v>
      </c>
      <c r="G25" s="52"/>
      <c r="H25" s="57">
        <f aca="true" t="shared" si="9" ref="H25:M26">H26</f>
        <v>1</v>
      </c>
      <c r="I25" s="57">
        <f t="shared" si="9"/>
        <v>0</v>
      </c>
      <c r="J25" s="57">
        <f t="shared" si="9"/>
        <v>1</v>
      </c>
      <c r="K25" s="57">
        <f t="shared" si="9"/>
        <v>1</v>
      </c>
      <c r="L25" s="57">
        <f t="shared" si="9"/>
        <v>0</v>
      </c>
      <c r="M25" s="57">
        <f t="shared" si="9"/>
        <v>1</v>
      </c>
    </row>
    <row r="26" spans="2:13" s="9" customFormat="1" ht="13.5">
      <c r="B26" s="74" t="s">
        <v>122</v>
      </c>
      <c r="C26" s="52" t="s">
        <v>52</v>
      </c>
      <c r="D26" s="52" t="s">
        <v>53</v>
      </c>
      <c r="E26" s="52" t="s">
        <v>211</v>
      </c>
      <c r="F26" s="52" t="s">
        <v>121</v>
      </c>
      <c r="G26" s="52"/>
      <c r="H26" s="57">
        <f t="shared" si="9"/>
        <v>1</v>
      </c>
      <c r="I26" s="57">
        <f t="shared" si="9"/>
        <v>0</v>
      </c>
      <c r="J26" s="57">
        <f t="shared" si="9"/>
        <v>1</v>
      </c>
      <c r="K26" s="57">
        <f t="shared" si="9"/>
        <v>1</v>
      </c>
      <c r="L26" s="57">
        <f t="shared" si="9"/>
        <v>0</v>
      </c>
      <c r="M26" s="57">
        <f t="shared" si="9"/>
        <v>1</v>
      </c>
    </row>
    <row r="27" spans="2:13" s="9" customFormat="1" ht="13.5">
      <c r="B27" s="75" t="s">
        <v>99</v>
      </c>
      <c r="C27" s="53" t="s">
        <v>52</v>
      </c>
      <c r="D27" s="53" t="s">
        <v>53</v>
      </c>
      <c r="E27" s="53" t="s">
        <v>211</v>
      </c>
      <c r="F27" s="53" t="s">
        <v>121</v>
      </c>
      <c r="G27" s="53" t="s">
        <v>85</v>
      </c>
      <c r="H27" s="59">
        <f>'вед.прил.14'!I21</f>
        <v>1</v>
      </c>
      <c r="I27" s="59">
        <f>'вед.прил.14'!J21</f>
        <v>0</v>
      </c>
      <c r="J27" s="59">
        <f>H27+I27</f>
        <v>1</v>
      </c>
      <c r="K27" s="59">
        <f>'вед.прил.14'!L21</f>
        <v>1</v>
      </c>
      <c r="L27" s="59">
        <f>'вед.прил.14'!M21</f>
        <v>0</v>
      </c>
      <c r="M27" s="59">
        <f>K27+L27</f>
        <v>1</v>
      </c>
    </row>
    <row r="28" spans="2:13" ht="43.5" customHeight="1">
      <c r="B28" s="78" t="s">
        <v>190</v>
      </c>
      <c r="C28" s="95" t="s">
        <v>52</v>
      </c>
      <c r="D28" s="95" t="s">
        <v>53</v>
      </c>
      <c r="E28" s="95" t="s">
        <v>212</v>
      </c>
      <c r="F28" s="95"/>
      <c r="G28" s="95"/>
      <c r="H28" s="150">
        <f aca="true" t="shared" si="10" ref="H28:M30">H29</f>
        <v>1444.2</v>
      </c>
      <c r="I28" s="150">
        <f t="shared" si="10"/>
        <v>0</v>
      </c>
      <c r="J28" s="150">
        <f t="shared" si="10"/>
        <v>1444.2</v>
      </c>
      <c r="K28" s="150">
        <f t="shared" si="10"/>
        <v>1444.2</v>
      </c>
      <c r="L28" s="150">
        <f t="shared" si="10"/>
        <v>0</v>
      </c>
      <c r="M28" s="150">
        <f t="shared" si="10"/>
        <v>1444.2</v>
      </c>
    </row>
    <row r="29" spans="2:13" s="20" customFormat="1" ht="71.25" customHeight="1">
      <c r="B29" s="73" t="s">
        <v>197</v>
      </c>
      <c r="C29" s="97" t="s">
        <v>52</v>
      </c>
      <c r="D29" s="97" t="s">
        <v>53</v>
      </c>
      <c r="E29" s="95" t="s">
        <v>212</v>
      </c>
      <c r="F29" s="95" t="s">
        <v>108</v>
      </c>
      <c r="G29" s="97"/>
      <c r="H29" s="150">
        <f t="shared" si="10"/>
        <v>1444.2</v>
      </c>
      <c r="I29" s="150">
        <f t="shared" si="10"/>
        <v>0</v>
      </c>
      <c r="J29" s="150">
        <f t="shared" si="10"/>
        <v>1444.2</v>
      </c>
      <c r="K29" s="150">
        <f t="shared" si="10"/>
        <v>1444.2</v>
      </c>
      <c r="L29" s="150">
        <f t="shared" si="10"/>
        <v>0</v>
      </c>
      <c r="M29" s="150">
        <f t="shared" si="10"/>
        <v>1444.2</v>
      </c>
    </row>
    <row r="30" spans="2:13" s="10" customFormat="1" ht="28.5" customHeight="1">
      <c r="B30" s="73" t="s">
        <v>111</v>
      </c>
      <c r="C30" s="95" t="s">
        <v>52</v>
      </c>
      <c r="D30" s="95" t="s">
        <v>53</v>
      </c>
      <c r="E30" s="95" t="s">
        <v>212</v>
      </c>
      <c r="F30" s="95" t="s">
        <v>109</v>
      </c>
      <c r="G30" s="95"/>
      <c r="H30" s="150">
        <f t="shared" si="10"/>
        <v>1444.2</v>
      </c>
      <c r="I30" s="150">
        <f t="shared" si="10"/>
        <v>0</v>
      </c>
      <c r="J30" s="150">
        <f t="shared" si="10"/>
        <v>1444.2</v>
      </c>
      <c r="K30" s="150">
        <f t="shared" si="10"/>
        <v>1444.2</v>
      </c>
      <c r="L30" s="150">
        <f t="shared" si="10"/>
        <v>0</v>
      </c>
      <c r="M30" s="150">
        <f t="shared" si="10"/>
        <v>1444.2</v>
      </c>
    </row>
    <row r="31" spans="2:13" s="10" customFormat="1" ht="13.5">
      <c r="B31" s="75" t="s">
        <v>99</v>
      </c>
      <c r="C31" s="97" t="s">
        <v>52</v>
      </c>
      <c r="D31" s="97" t="s">
        <v>53</v>
      </c>
      <c r="E31" s="97" t="s">
        <v>212</v>
      </c>
      <c r="F31" s="97" t="s">
        <v>109</v>
      </c>
      <c r="G31" s="97" t="s">
        <v>85</v>
      </c>
      <c r="H31" s="65">
        <f>'вед.прил.14'!I25</f>
        <v>1444.2</v>
      </c>
      <c r="I31" s="65">
        <f>'вед.прил.14'!J25</f>
        <v>0</v>
      </c>
      <c r="J31" s="59">
        <f>H31+I31</f>
        <v>1444.2</v>
      </c>
      <c r="K31" s="65">
        <f>'вед.прил.14'!L25</f>
        <v>1444.2</v>
      </c>
      <c r="L31" s="65">
        <f>'вед.прил.14'!M25</f>
        <v>0</v>
      </c>
      <c r="M31" s="59">
        <f>K31+L31</f>
        <v>1444.2</v>
      </c>
    </row>
    <row r="32" spans="2:13" s="10" customFormat="1" ht="72" customHeight="1">
      <c r="B32" s="93" t="s">
        <v>364</v>
      </c>
      <c r="C32" s="94" t="s">
        <v>52</v>
      </c>
      <c r="D32" s="94" t="s">
        <v>55</v>
      </c>
      <c r="E32" s="94"/>
      <c r="F32" s="94"/>
      <c r="G32" s="94"/>
      <c r="H32" s="61">
        <f aca="true" t="shared" si="11" ref="H32:M33">H33</f>
        <v>26771.9</v>
      </c>
      <c r="I32" s="61">
        <f t="shared" si="11"/>
        <v>0</v>
      </c>
      <c r="J32" s="61">
        <f t="shared" si="11"/>
        <v>26771.9</v>
      </c>
      <c r="K32" s="61">
        <f t="shared" si="11"/>
        <v>26771.9</v>
      </c>
      <c r="L32" s="61">
        <f t="shared" si="11"/>
        <v>0</v>
      </c>
      <c r="M32" s="61">
        <f t="shared" si="11"/>
        <v>26771.9</v>
      </c>
    </row>
    <row r="33" spans="2:13" s="10" customFormat="1" ht="13.5">
      <c r="B33" s="73" t="s">
        <v>25</v>
      </c>
      <c r="C33" s="52" t="s">
        <v>52</v>
      </c>
      <c r="D33" s="52" t="s">
        <v>55</v>
      </c>
      <c r="E33" s="52" t="s">
        <v>210</v>
      </c>
      <c r="F33" s="52"/>
      <c r="G33" s="52"/>
      <c r="H33" s="57">
        <f t="shared" si="11"/>
        <v>26771.9</v>
      </c>
      <c r="I33" s="57">
        <f t="shared" si="11"/>
        <v>0</v>
      </c>
      <c r="J33" s="57">
        <f t="shared" si="11"/>
        <v>26771.9</v>
      </c>
      <c r="K33" s="57">
        <f t="shared" si="11"/>
        <v>26771.9</v>
      </c>
      <c r="L33" s="57">
        <f t="shared" si="11"/>
        <v>0</v>
      </c>
      <c r="M33" s="57">
        <f t="shared" si="11"/>
        <v>26771.9</v>
      </c>
    </row>
    <row r="34" spans="2:13" s="20" customFormat="1" ht="29.25" customHeight="1">
      <c r="B34" s="78" t="s">
        <v>107</v>
      </c>
      <c r="C34" s="52" t="s">
        <v>52</v>
      </c>
      <c r="D34" s="52" t="s">
        <v>55</v>
      </c>
      <c r="E34" s="52" t="s">
        <v>205</v>
      </c>
      <c r="F34" s="52"/>
      <c r="G34" s="52"/>
      <c r="H34" s="57">
        <f aca="true" t="shared" si="12" ref="H34:M34">H36+H38+H41</f>
        <v>26771.9</v>
      </c>
      <c r="I34" s="57">
        <f t="shared" si="12"/>
        <v>0</v>
      </c>
      <c r="J34" s="57">
        <f t="shared" si="12"/>
        <v>26771.9</v>
      </c>
      <c r="K34" s="57">
        <f t="shared" si="12"/>
        <v>26771.9</v>
      </c>
      <c r="L34" s="57">
        <f t="shared" si="12"/>
        <v>0</v>
      </c>
      <c r="M34" s="57">
        <f t="shared" si="12"/>
        <v>26771.9</v>
      </c>
    </row>
    <row r="35" spans="2:13" s="20" customFormat="1" ht="87" customHeight="1">
      <c r="B35" s="73" t="s">
        <v>344</v>
      </c>
      <c r="C35" s="99" t="s">
        <v>52</v>
      </c>
      <c r="D35" s="99" t="s">
        <v>55</v>
      </c>
      <c r="E35" s="52" t="s">
        <v>205</v>
      </c>
      <c r="F35" s="99" t="s">
        <v>108</v>
      </c>
      <c r="G35" s="99"/>
      <c r="H35" s="57">
        <f aca="true" t="shared" si="13" ref="H35:M36">H36</f>
        <v>22636.3</v>
      </c>
      <c r="I35" s="57">
        <f t="shared" si="13"/>
        <v>0</v>
      </c>
      <c r="J35" s="57">
        <f t="shared" si="13"/>
        <v>22636.3</v>
      </c>
      <c r="K35" s="57">
        <f t="shared" si="13"/>
        <v>22636.3</v>
      </c>
      <c r="L35" s="57">
        <f t="shared" si="13"/>
        <v>0</v>
      </c>
      <c r="M35" s="57">
        <f t="shared" si="13"/>
        <v>22636.3</v>
      </c>
    </row>
    <row r="36" spans="2:13" s="20" customFormat="1" ht="27.75" customHeight="1">
      <c r="B36" s="73" t="s">
        <v>343</v>
      </c>
      <c r="C36" s="52" t="s">
        <v>52</v>
      </c>
      <c r="D36" s="52" t="s">
        <v>55</v>
      </c>
      <c r="E36" s="52" t="s">
        <v>205</v>
      </c>
      <c r="F36" s="52" t="s">
        <v>109</v>
      </c>
      <c r="G36" s="52"/>
      <c r="H36" s="57">
        <f t="shared" si="13"/>
        <v>22636.3</v>
      </c>
      <c r="I36" s="57">
        <f t="shared" si="13"/>
        <v>0</v>
      </c>
      <c r="J36" s="57">
        <f t="shared" si="13"/>
        <v>22636.3</v>
      </c>
      <c r="K36" s="57">
        <f t="shared" si="13"/>
        <v>22636.3</v>
      </c>
      <c r="L36" s="57">
        <f t="shared" si="13"/>
        <v>0</v>
      </c>
      <c r="M36" s="57">
        <f t="shared" si="13"/>
        <v>22636.3</v>
      </c>
    </row>
    <row r="37" spans="2:13" s="20" customFormat="1" ht="13.5">
      <c r="B37" s="75" t="s">
        <v>99</v>
      </c>
      <c r="C37" s="53" t="s">
        <v>52</v>
      </c>
      <c r="D37" s="53" t="s">
        <v>55</v>
      </c>
      <c r="E37" s="53" t="s">
        <v>205</v>
      </c>
      <c r="F37" s="53" t="s">
        <v>109</v>
      </c>
      <c r="G37" s="53" t="s">
        <v>85</v>
      </c>
      <c r="H37" s="59">
        <f>'вед.прил.14'!I240</f>
        <v>22636.3</v>
      </c>
      <c r="I37" s="59">
        <f>'вед.прил.14'!J240</f>
        <v>0</v>
      </c>
      <c r="J37" s="59">
        <f>H37+I37</f>
        <v>22636.3</v>
      </c>
      <c r="K37" s="59">
        <f>'вед.прил.14'!L240</f>
        <v>22636.3</v>
      </c>
      <c r="L37" s="59">
        <f>'вед.прил.14'!M240</f>
        <v>0</v>
      </c>
      <c r="M37" s="59">
        <f>K37+L37</f>
        <v>22636.3</v>
      </c>
    </row>
    <row r="38" spans="2:13" s="10" customFormat="1" ht="42" customHeight="1">
      <c r="B38" s="74" t="s">
        <v>374</v>
      </c>
      <c r="C38" s="52" t="s">
        <v>52</v>
      </c>
      <c r="D38" s="52" t="s">
        <v>55</v>
      </c>
      <c r="E38" s="52" t="s">
        <v>205</v>
      </c>
      <c r="F38" s="52" t="s">
        <v>110</v>
      </c>
      <c r="G38" s="52"/>
      <c r="H38" s="57">
        <f aca="true" t="shared" si="14" ref="H38:M39">H39</f>
        <v>4105.6</v>
      </c>
      <c r="I38" s="57">
        <f t="shared" si="14"/>
        <v>0</v>
      </c>
      <c r="J38" s="57">
        <f t="shared" si="14"/>
        <v>4105.6</v>
      </c>
      <c r="K38" s="57">
        <f t="shared" si="14"/>
        <v>4105.6</v>
      </c>
      <c r="L38" s="57">
        <f t="shared" si="14"/>
        <v>0</v>
      </c>
      <c r="M38" s="57">
        <f t="shared" si="14"/>
        <v>4105.6</v>
      </c>
    </row>
    <row r="39" spans="2:13" s="10" customFormat="1" ht="41.25">
      <c r="B39" s="74" t="s">
        <v>346</v>
      </c>
      <c r="C39" s="52" t="s">
        <v>52</v>
      </c>
      <c r="D39" s="52" t="s">
        <v>55</v>
      </c>
      <c r="E39" s="52" t="s">
        <v>205</v>
      </c>
      <c r="F39" s="52" t="s">
        <v>112</v>
      </c>
      <c r="G39" s="52"/>
      <c r="H39" s="57">
        <f t="shared" si="14"/>
        <v>4105.6</v>
      </c>
      <c r="I39" s="57">
        <f t="shared" si="14"/>
        <v>0</v>
      </c>
      <c r="J39" s="57">
        <f t="shared" si="14"/>
        <v>4105.6</v>
      </c>
      <c r="K39" s="57">
        <f t="shared" si="14"/>
        <v>4105.6</v>
      </c>
      <c r="L39" s="57">
        <f t="shared" si="14"/>
        <v>0</v>
      </c>
      <c r="M39" s="57">
        <f t="shared" si="14"/>
        <v>4105.6</v>
      </c>
    </row>
    <row r="40" spans="2:13" s="10" customFormat="1" ht="13.5">
      <c r="B40" s="77" t="s">
        <v>99</v>
      </c>
      <c r="C40" s="53" t="s">
        <v>52</v>
      </c>
      <c r="D40" s="53" t="s">
        <v>55</v>
      </c>
      <c r="E40" s="53" t="s">
        <v>205</v>
      </c>
      <c r="F40" s="53" t="s">
        <v>112</v>
      </c>
      <c r="G40" s="53" t="s">
        <v>85</v>
      </c>
      <c r="H40" s="59">
        <f>'вед.прил.14'!I243</f>
        <v>4105.6</v>
      </c>
      <c r="I40" s="59">
        <f>'вед.прил.14'!J243</f>
        <v>0</v>
      </c>
      <c r="J40" s="59">
        <f>H40+I40</f>
        <v>4105.6</v>
      </c>
      <c r="K40" s="59">
        <f>'вед.прил.14'!L243</f>
        <v>4105.6</v>
      </c>
      <c r="L40" s="59">
        <f>'вед.прил.14'!M243</f>
        <v>0</v>
      </c>
      <c r="M40" s="59">
        <f>K40+L40</f>
        <v>4105.6</v>
      </c>
    </row>
    <row r="41" spans="2:13" s="10" customFormat="1" ht="13.5">
      <c r="B41" s="74" t="s">
        <v>120</v>
      </c>
      <c r="C41" s="52" t="s">
        <v>52</v>
      </c>
      <c r="D41" s="52" t="s">
        <v>55</v>
      </c>
      <c r="E41" s="52" t="s">
        <v>205</v>
      </c>
      <c r="F41" s="52" t="s">
        <v>119</v>
      </c>
      <c r="G41" s="52"/>
      <c r="H41" s="57">
        <f aca="true" t="shared" si="15" ref="H41:M42">H42</f>
        <v>30</v>
      </c>
      <c r="I41" s="57">
        <f t="shared" si="15"/>
        <v>0</v>
      </c>
      <c r="J41" s="57">
        <f t="shared" si="15"/>
        <v>30</v>
      </c>
      <c r="K41" s="57">
        <f t="shared" si="15"/>
        <v>30</v>
      </c>
      <c r="L41" s="57">
        <f t="shared" si="15"/>
        <v>0</v>
      </c>
      <c r="M41" s="57">
        <f t="shared" si="15"/>
        <v>30</v>
      </c>
    </row>
    <row r="42" spans="2:13" s="10" customFormat="1" ht="13.5">
      <c r="B42" s="74" t="s">
        <v>122</v>
      </c>
      <c r="C42" s="52" t="s">
        <v>52</v>
      </c>
      <c r="D42" s="52" t="s">
        <v>55</v>
      </c>
      <c r="E42" s="52" t="s">
        <v>205</v>
      </c>
      <c r="F42" s="52" t="s">
        <v>121</v>
      </c>
      <c r="G42" s="52"/>
      <c r="H42" s="57">
        <f t="shared" si="15"/>
        <v>30</v>
      </c>
      <c r="I42" s="57">
        <f t="shared" si="15"/>
        <v>0</v>
      </c>
      <c r="J42" s="57">
        <f t="shared" si="15"/>
        <v>30</v>
      </c>
      <c r="K42" s="57">
        <f t="shared" si="15"/>
        <v>30</v>
      </c>
      <c r="L42" s="57">
        <f t="shared" si="15"/>
        <v>0</v>
      </c>
      <c r="M42" s="57">
        <f t="shared" si="15"/>
        <v>30</v>
      </c>
    </row>
    <row r="43" spans="2:13" s="10" customFormat="1" ht="13.5">
      <c r="B43" s="75" t="s">
        <v>99</v>
      </c>
      <c r="C43" s="53" t="s">
        <v>52</v>
      </c>
      <c r="D43" s="53" t="s">
        <v>55</v>
      </c>
      <c r="E43" s="53" t="s">
        <v>205</v>
      </c>
      <c r="F43" s="53" t="s">
        <v>121</v>
      </c>
      <c r="G43" s="53" t="s">
        <v>85</v>
      </c>
      <c r="H43" s="59">
        <f>'вед.прил.14'!I246</f>
        <v>30</v>
      </c>
      <c r="I43" s="59">
        <f>'вед.прил.14'!J246</f>
        <v>0</v>
      </c>
      <c r="J43" s="59">
        <f>H43+I43</f>
        <v>30</v>
      </c>
      <c r="K43" s="59">
        <f>'вед.прил.14'!L246</f>
        <v>30</v>
      </c>
      <c r="L43" s="59">
        <f>'вед.прил.14'!M246</f>
        <v>0</v>
      </c>
      <c r="M43" s="59">
        <f>K43+L43</f>
        <v>30</v>
      </c>
    </row>
    <row r="44" spans="2:13" s="15" customFormat="1" ht="13.5">
      <c r="B44" s="76" t="s">
        <v>319</v>
      </c>
      <c r="C44" s="54" t="s">
        <v>52</v>
      </c>
      <c r="D44" s="54" t="s">
        <v>57</v>
      </c>
      <c r="E44" s="54"/>
      <c r="F44" s="54"/>
      <c r="G44" s="54"/>
      <c r="H44" s="56">
        <f aca="true" t="shared" si="16" ref="H44:M48">H45</f>
        <v>23</v>
      </c>
      <c r="I44" s="56">
        <f t="shared" si="16"/>
        <v>0</v>
      </c>
      <c r="J44" s="56">
        <f t="shared" si="16"/>
        <v>23</v>
      </c>
      <c r="K44" s="56">
        <f t="shared" si="16"/>
        <v>23</v>
      </c>
      <c r="L44" s="56">
        <f t="shared" si="16"/>
        <v>0</v>
      </c>
      <c r="M44" s="56">
        <f t="shared" si="16"/>
        <v>23</v>
      </c>
    </row>
    <row r="45" spans="2:13" s="15" customFormat="1" ht="13.5">
      <c r="B45" s="74" t="s">
        <v>25</v>
      </c>
      <c r="C45" s="52" t="s">
        <v>52</v>
      </c>
      <c r="D45" s="52" t="s">
        <v>57</v>
      </c>
      <c r="E45" s="52" t="s">
        <v>210</v>
      </c>
      <c r="F45" s="52"/>
      <c r="G45" s="52"/>
      <c r="H45" s="57">
        <f t="shared" si="16"/>
        <v>23</v>
      </c>
      <c r="I45" s="57">
        <f t="shared" si="16"/>
        <v>0</v>
      </c>
      <c r="J45" s="57">
        <f t="shared" si="16"/>
        <v>23</v>
      </c>
      <c r="K45" s="57">
        <f t="shared" si="16"/>
        <v>23</v>
      </c>
      <c r="L45" s="57">
        <f t="shared" si="16"/>
        <v>0</v>
      </c>
      <c r="M45" s="57">
        <f t="shared" si="16"/>
        <v>23</v>
      </c>
    </row>
    <row r="46" spans="2:13" s="15" customFormat="1" ht="70.5" customHeight="1">
      <c r="B46" s="73" t="s">
        <v>0</v>
      </c>
      <c r="C46" s="52" t="s">
        <v>52</v>
      </c>
      <c r="D46" s="52" t="s">
        <v>57</v>
      </c>
      <c r="E46" s="52" t="s">
        <v>1</v>
      </c>
      <c r="F46" s="52"/>
      <c r="G46" s="52"/>
      <c r="H46" s="57">
        <f t="shared" si="16"/>
        <v>23</v>
      </c>
      <c r="I46" s="57">
        <f t="shared" si="16"/>
        <v>0</v>
      </c>
      <c r="J46" s="57">
        <f t="shared" si="16"/>
        <v>23</v>
      </c>
      <c r="K46" s="57">
        <f t="shared" si="16"/>
        <v>23</v>
      </c>
      <c r="L46" s="57">
        <f t="shared" si="16"/>
        <v>0</v>
      </c>
      <c r="M46" s="57">
        <f t="shared" si="16"/>
        <v>23</v>
      </c>
    </row>
    <row r="47" spans="2:13" s="15" customFormat="1" ht="42" customHeight="1">
      <c r="B47" s="74" t="s">
        <v>374</v>
      </c>
      <c r="C47" s="52" t="s">
        <v>52</v>
      </c>
      <c r="D47" s="52" t="s">
        <v>57</v>
      </c>
      <c r="E47" s="52" t="s">
        <v>1</v>
      </c>
      <c r="F47" s="52" t="s">
        <v>110</v>
      </c>
      <c r="G47" s="52"/>
      <c r="H47" s="57">
        <f t="shared" si="16"/>
        <v>23</v>
      </c>
      <c r="I47" s="57">
        <f t="shared" si="16"/>
        <v>0</v>
      </c>
      <c r="J47" s="57">
        <f t="shared" si="16"/>
        <v>23</v>
      </c>
      <c r="K47" s="57">
        <f t="shared" si="16"/>
        <v>23</v>
      </c>
      <c r="L47" s="57">
        <f t="shared" si="16"/>
        <v>0</v>
      </c>
      <c r="M47" s="57">
        <f t="shared" si="16"/>
        <v>23</v>
      </c>
    </row>
    <row r="48" spans="2:13" s="15" customFormat="1" ht="41.25">
      <c r="B48" s="74" t="s">
        <v>346</v>
      </c>
      <c r="C48" s="52" t="s">
        <v>52</v>
      </c>
      <c r="D48" s="52" t="s">
        <v>57</v>
      </c>
      <c r="E48" s="52" t="s">
        <v>1</v>
      </c>
      <c r="F48" s="52" t="s">
        <v>112</v>
      </c>
      <c r="G48" s="52"/>
      <c r="H48" s="57">
        <f t="shared" si="16"/>
        <v>23</v>
      </c>
      <c r="I48" s="57">
        <f t="shared" si="16"/>
        <v>0</v>
      </c>
      <c r="J48" s="57">
        <f t="shared" si="16"/>
        <v>23</v>
      </c>
      <c r="K48" s="57">
        <f t="shared" si="16"/>
        <v>23</v>
      </c>
      <c r="L48" s="57">
        <f t="shared" si="16"/>
        <v>0</v>
      </c>
      <c r="M48" s="57">
        <f t="shared" si="16"/>
        <v>23</v>
      </c>
    </row>
    <row r="49" spans="2:13" s="15" customFormat="1" ht="13.5">
      <c r="B49" s="77" t="s">
        <v>100</v>
      </c>
      <c r="C49" s="53" t="s">
        <v>52</v>
      </c>
      <c r="D49" s="53" t="s">
        <v>57</v>
      </c>
      <c r="E49" s="53" t="s">
        <v>1</v>
      </c>
      <c r="F49" s="53" t="s">
        <v>112</v>
      </c>
      <c r="G49" s="53" t="s">
        <v>86</v>
      </c>
      <c r="H49" s="59">
        <f>'вед.прил.14'!I252</f>
        <v>23</v>
      </c>
      <c r="I49" s="59">
        <f>'вед.прил.14'!J252</f>
        <v>0</v>
      </c>
      <c r="J49" s="59">
        <f>H49+I49</f>
        <v>23</v>
      </c>
      <c r="K49" s="59">
        <f>'вед.прил.14'!L252</f>
        <v>23</v>
      </c>
      <c r="L49" s="59">
        <f>'вед.прил.14'!M252</f>
        <v>0</v>
      </c>
      <c r="M49" s="59">
        <f>K49+L49</f>
        <v>23</v>
      </c>
    </row>
    <row r="50" spans="2:13" s="16" customFormat="1" ht="59.25" customHeight="1">
      <c r="B50" s="76" t="s">
        <v>339</v>
      </c>
      <c r="C50" s="54" t="s">
        <v>52</v>
      </c>
      <c r="D50" s="54" t="s">
        <v>60</v>
      </c>
      <c r="E50" s="54"/>
      <c r="F50" s="54"/>
      <c r="G50" s="54"/>
      <c r="H50" s="56">
        <f aca="true" t="shared" si="17" ref="H50:M51">H51</f>
        <v>6648.8</v>
      </c>
      <c r="I50" s="56">
        <f t="shared" si="17"/>
        <v>0</v>
      </c>
      <c r="J50" s="56">
        <f t="shared" si="17"/>
        <v>6648.8</v>
      </c>
      <c r="K50" s="56">
        <f t="shared" si="17"/>
        <v>6648.8</v>
      </c>
      <c r="L50" s="56">
        <f t="shared" si="17"/>
        <v>0</v>
      </c>
      <c r="M50" s="56">
        <f t="shared" si="17"/>
        <v>6648.8</v>
      </c>
    </row>
    <row r="51" spans="2:13" s="16" customFormat="1" ht="13.5">
      <c r="B51" s="73" t="s">
        <v>25</v>
      </c>
      <c r="C51" s="52" t="s">
        <v>52</v>
      </c>
      <c r="D51" s="52" t="s">
        <v>60</v>
      </c>
      <c r="E51" s="52" t="s">
        <v>210</v>
      </c>
      <c r="F51" s="52"/>
      <c r="G51" s="52"/>
      <c r="H51" s="57">
        <f t="shared" si="17"/>
        <v>6648.8</v>
      </c>
      <c r="I51" s="57">
        <f t="shared" si="17"/>
        <v>0</v>
      </c>
      <c r="J51" s="57">
        <f t="shared" si="17"/>
        <v>6648.8</v>
      </c>
      <c r="K51" s="57">
        <f t="shared" si="17"/>
        <v>6648.8</v>
      </c>
      <c r="L51" s="57">
        <f t="shared" si="17"/>
        <v>0</v>
      </c>
      <c r="M51" s="57">
        <f t="shared" si="17"/>
        <v>6648.8</v>
      </c>
    </row>
    <row r="52" spans="2:13" s="16" customFormat="1" ht="27">
      <c r="B52" s="78" t="s">
        <v>107</v>
      </c>
      <c r="C52" s="52" t="s">
        <v>52</v>
      </c>
      <c r="D52" s="52" t="s">
        <v>60</v>
      </c>
      <c r="E52" s="52" t="s">
        <v>211</v>
      </c>
      <c r="F52" s="52"/>
      <c r="G52" s="52"/>
      <c r="H52" s="57">
        <f aca="true" t="shared" si="18" ref="H52:M52">H53+H56</f>
        <v>6648.8</v>
      </c>
      <c r="I52" s="57">
        <f t="shared" si="18"/>
        <v>0</v>
      </c>
      <c r="J52" s="57">
        <f t="shared" si="18"/>
        <v>6648.8</v>
      </c>
      <c r="K52" s="57">
        <f t="shared" si="18"/>
        <v>6648.8</v>
      </c>
      <c r="L52" s="57">
        <f t="shared" si="18"/>
        <v>0</v>
      </c>
      <c r="M52" s="57">
        <f t="shared" si="18"/>
        <v>6648.8</v>
      </c>
    </row>
    <row r="53" spans="2:13" s="16" customFormat="1" ht="89.25" customHeight="1">
      <c r="B53" s="73" t="s">
        <v>344</v>
      </c>
      <c r="C53" s="52" t="s">
        <v>52</v>
      </c>
      <c r="D53" s="52" t="s">
        <v>60</v>
      </c>
      <c r="E53" s="52" t="s">
        <v>211</v>
      </c>
      <c r="F53" s="52" t="s">
        <v>108</v>
      </c>
      <c r="G53" s="52"/>
      <c r="H53" s="57">
        <f aca="true" t="shared" si="19" ref="H53:M54">H54</f>
        <v>6355</v>
      </c>
      <c r="I53" s="57">
        <f t="shared" si="19"/>
        <v>0</v>
      </c>
      <c r="J53" s="57">
        <f t="shared" si="19"/>
        <v>6355</v>
      </c>
      <c r="K53" s="57">
        <f t="shared" si="19"/>
        <v>6355</v>
      </c>
      <c r="L53" s="57">
        <f t="shared" si="19"/>
        <v>0</v>
      </c>
      <c r="M53" s="57">
        <f t="shared" si="19"/>
        <v>6355</v>
      </c>
    </row>
    <row r="54" spans="2:13" s="16" customFormat="1" ht="28.5" customHeight="1">
      <c r="B54" s="73" t="s">
        <v>343</v>
      </c>
      <c r="C54" s="52" t="s">
        <v>52</v>
      </c>
      <c r="D54" s="52" t="s">
        <v>60</v>
      </c>
      <c r="E54" s="52" t="s">
        <v>211</v>
      </c>
      <c r="F54" s="52" t="s">
        <v>109</v>
      </c>
      <c r="G54" s="52"/>
      <c r="H54" s="57">
        <f t="shared" si="19"/>
        <v>6355</v>
      </c>
      <c r="I54" s="57">
        <f t="shared" si="19"/>
        <v>0</v>
      </c>
      <c r="J54" s="57">
        <f t="shared" si="19"/>
        <v>6355</v>
      </c>
      <c r="K54" s="57">
        <f t="shared" si="19"/>
        <v>6355</v>
      </c>
      <c r="L54" s="57">
        <f t="shared" si="19"/>
        <v>0</v>
      </c>
      <c r="M54" s="57">
        <f t="shared" si="19"/>
        <v>6355</v>
      </c>
    </row>
    <row r="55" spans="2:13" s="16" customFormat="1" ht="13.5">
      <c r="B55" s="75" t="s">
        <v>99</v>
      </c>
      <c r="C55" s="53" t="s">
        <v>52</v>
      </c>
      <c r="D55" s="53" t="s">
        <v>60</v>
      </c>
      <c r="E55" s="53" t="s">
        <v>211</v>
      </c>
      <c r="F55" s="53" t="s">
        <v>109</v>
      </c>
      <c r="G55" s="53" t="s">
        <v>85</v>
      </c>
      <c r="H55" s="59">
        <f>'вед.прил.14'!I45+'вед.прил.14'!I609</f>
        <v>6355</v>
      </c>
      <c r="I55" s="59">
        <f>'вед.прил.14'!J45+'вед.прил.14'!J609</f>
        <v>0</v>
      </c>
      <c r="J55" s="59">
        <f>H55+I55</f>
        <v>6355</v>
      </c>
      <c r="K55" s="59">
        <f>'вед.прил.14'!L45+'вед.прил.14'!L609</f>
        <v>6355</v>
      </c>
      <c r="L55" s="59">
        <f>'вед.прил.14'!M45+'вед.прил.14'!M609</f>
        <v>0</v>
      </c>
      <c r="M55" s="59">
        <f>K55+L55</f>
        <v>6355</v>
      </c>
    </row>
    <row r="56" spans="2:13" s="21" customFormat="1" ht="42" customHeight="1">
      <c r="B56" s="74" t="s">
        <v>374</v>
      </c>
      <c r="C56" s="52" t="s">
        <v>52</v>
      </c>
      <c r="D56" s="52" t="s">
        <v>60</v>
      </c>
      <c r="E56" s="52" t="s">
        <v>211</v>
      </c>
      <c r="F56" s="52" t="s">
        <v>110</v>
      </c>
      <c r="G56" s="52"/>
      <c r="H56" s="57">
        <f aca="true" t="shared" si="20" ref="H56:M57">H57</f>
        <v>293.8</v>
      </c>
      <c r="I56" s="57">
        <f t="shared" si="20"/>
        <v>0</v>
      </c>
      <c r="J56" s="57">
        <f t="shared" si="20"/>
        <v>293.8</v>
      </c>
      <c r="K56" s="57">
        <f t="shared" si="20"/>
        <v>293.8</v>
      </c>
      <c r="L56" s="57">
        <f t="shared" si="20"/>
        <v>0</v>
      </c>
      <c r="M56" s="57">
        <f t="shared" si="20"/>
        <v>293.8</v>
      </c>
    </row>
    <row r="57" spans="2:13" ht="41.25">
      <c r="B57" s="74" t="s">
        <v>346</v>
      </c>
      <c r="C57" s="52" t="s">
        <v>52</v>
      </c>
      <c r="D57" s="52" t="s">
        <v>60</v>
      </c>
      <c r="E57" s="52" t="s">
        <v>211</v>
      </c>
      <c r="F57" s="52" t="s">
        <v>112</v>
      </c>
      <c r="G57" s="52"/>
      <c r="H57" s="57">
        <f t="shared" si="20"/>
        <v>293.8</v>
      </c>
      <c r="I57" s="57">
        <f t="shared" si="20"/>
        <v>0</v>
      </c>
      <c r="J57" s="57">
        <f t="shared" si="20"/>
        <v>293.8</v>
      </c>
      <c r="K57" s="57">
        <f t="shared" si="20"/>
        <v>293.8</v>
      </c>
      <c r="L57" s="57">
        <f t="shared" si="20"/>
        <v>0</v>
      </c>
      <c r="M57" s="57">
        <f t="shared" si="20"/>
        <v>293.8</v>
      </c>
    </row>
    <row r="58" spans="2:13" ht="13.5">
      <c r="B58" s="75" t="s">
        <v>99</v>
      </c>
      <c r="C58" s="53" t="s">
        <v>52</v>
      </c>
      <c r="D58" s="53" t="s">
        <v>60</v>
      </c>
      <c r="E58" s="53" t="s">
        <v>211</v>
      </c>
      <c r="F58" s="53" t="s">
        <v>112</v>
      </c>
      <c r="G58" s="53" t="s">
        <v>85</v>
      </c>
      <c r="H58" s="59">
        <f>'вед.прил.14'!I612+'вед.прил.14'!I48</f>
        <v>293.8</v>
      </c>
      <c r="I58" s="59">
        <f>'вед.прил.14'!J612+'вед.прил.14'!J48</f>
        <v>0</v>
      </c>
      <c r="J58" s="59">
        <f>H58+I58</f>
        <v>293.8</v>
      </c>
      <c r="K58" s="59">
        <f>'вед.прил.14'!L612+'вед.прил.14'!L48</f>
        <v>293.8</v>
      </c>
      <c r="L58" s="59">
        <f>'вед.прил.14'!M612+'вед.прил.14'!M48</f>
        <v>0</v>
      </c>
      <c r="M58" s="59">
        <f>K58+L58</f>
        <v>293.8</v>
      </c>
    </row>
    <row r="59" spans="2:13" ht="13.5">
      <c r="B59" s="79" t="s">
        <v>38</v>
      </c>
      <c r="C59" s="54" t="s">
        <v>52</v>
      </c>
      <c r="D59" s="54" t="s">
        <v>69</v>
      </c>
      <c r="E59" s="54"/>
      <c r="F59" s="54"/>
      <c r="G59" s="54"/>
      <c r="H59" s="56">
        <f aca="true" t="shared" si="21" ref="H59:M63">H60</f>
        <v>100</v>
      </c>
      <c r="I59" s="56">
        <f t="shared" si="21"/>
        <v>0</v>
      </c>
      <c r="J59" s="56">
        <f t="shared" si="21"/>
        <v>100</v>
      </c>
      <c r="K59" s="56">
        <f t="shared" si="21"/>
        <v>100</v>
      </c>
      <c r="L59" s="56">
        <f t="shared" si="21"/>
        <v>0</v>
      </c>
      <c r="M59" s="56">
        <f t="shared" si="21"/>
        <v>100</v>
      </c>
    </row>
    <row r="60" spans="2:13" ht="13.5">
      <c r="B60" s="74" t="s">
        <v>25</v>
      </c>
      <c r="C60" s="52" t="s">
        <v>52</v>
      </c>
      <c r="D60" s="52" t="s">
        <v>69</v>
      </c>
      <c r="E60" s="52" t="s">
        <v>210</v>
      </c>
      <c r="F60" s="52"/>
      <c r="G60" s="52"/>
      <c r="H60" s="57">
        <f t="shared" si="21"/>
        <v>100</v>
      </c>
      <c r="I60" s="57">
        <f t="shared" si="21"/>
        <v>0</v>
      </c>
      <c r="J60" s="57">
        <f t="shared" si="21"/>
        <v>100</v>
      </c>
      <c r="K60" s="57">
        <f t="shared" si="21"/>
        <v>100</v>
      </c>
      <c r="L60" s="57">
        <f t="shared" si="21"/>
        <v>0</v>
      </c>
      <c r="M60" s="57">
        <f t="shared" si="21"/>
        <v>100</v>
      </c>
    </row>
    <row r="61" spans="2:13" ht="27">
      <c r="B61" s="74" t="s">
        <v>192</v>
      </c>
      <c r="C61" s="52" t="s">
        <v>52</v>
      </c>
      <c r="D61" s="52" t="s">
        <v>69</v>
      </c>
      <c r="E61" s="52" t="s">
        <v>292</v>
      </c>
      <c r="F61" s="52"/>
      <c r="G61" s="52"/>
      <c r="H61" s="57">
        <f t="shared" si="21"/>
        <v>100</v>
      </c>
      <c r="I61" s="57">
        <f t="shared" si="21"/>
        <v>0</v>
      </c>
      <c r="J61" s="57">
        <f t="shared" si="21"/>
        <v>100</v>
      </c>
      <c r="K61" s="57">
        <f t="shared" si="21"/>
        <v>100</v>
      </c>
      <c r="L61" s="57">
        <f t="shared" si="21"/>
        <v>0</v>
      </c>
      <c r="M61" s="57">
        <f t="shared" si="21"/>
        <v>100</v>
      </c>
    </row>
    <row r="62" spans="2:13" ht="20.25" customHeight="1">
      <c r="B62" s="73" t="s">
        <v>120</v>
      </c>
      <c r="C62" s="52" t="s">
        <v>52</v>
      </c>
      <c r="D62" s="52" t="s">
        <v>69</v>
      </c>
      <c r="E62" s="52" t="s">
        <v>292</v>
      </c>
      <c r="F62" s="52" t="s">
        <v>119</v>
      </c>
      <c r="G62" s="52"/>
      <c r="H62" s="57">
        <f t="shared" si="21"/>
        <v>100</v>
      </c>
      <c r="I62" s="57">
        <f t="shared" si="21"/>
        <v>0</v>
      </c>
      <c r="J62" s="57">
        <f t="shared" si="21"/>
        <v>100</v>
      </c>
      <c r="K62" s="57">
        <f t="shared" si="21"/>
        <v>100</v>
      </c>
      <c r="L62" s="57">
        <f t="shared" si="21"/>
        <v>0</v>
      </c>
      <c r="M62" s="57">
        <f t="shared" si="21"/>
        <v>100</v>
      </c>
    </row>
    <row r="63" spans="2:13" ht="13.5">
      <c r="B63" s="74" t="s">
        <v>309</v>
      </c>
      <c r="C63" s="52" t="s">
        <v>52</v>
      </c>
      <c r="D63" s="52" t="s">
        <v>69</v>
      </c>
      <c r="E63" s="52" t="s">
        <v>292</v>
      </c>
      <c r="F63" s="52" t="s">
        <v>308</v>
      </c>
      <c r="G63" s="52"/>
      <c r="H63" s="57">
        <f t="shared" si="21"/>
        <v>100</v>
      </c>
      <c r="I63" s="57">
        <f t="shared" si="21"/>
        <v>0</v>
      </c>
      <c r="J63" s="57">
        <f t="shared" si="21"/>
        <v>100</v>
      </c>
      <c r="K63" s="57">
        <f t="shared" si="21"/>
        <v>100</v>
      </c>
      <c r="L63" s="57">
        <f t="shared" si="21"/>
        <v>0</v>
      </c>
      <c r="M63" s="57">
        <f t="shared" si="21"/>
        <v>100</v>
      </c>
    </row>
    <row r="64" spans="2:13" ht="13.5">
      <c r="B64" s="77" t="s">
        <v>99</v>
      </c>
      <c r="C64" s="53" t="s">
        <v>52</v>
      </c>
      <c r="D64" s="53" t="s">
        <v>69</v>
      </c>
      <c r="E64" s="53" t="s">
        <v>292</v>
      </c>
      <c r="F64" s="53" t="s">
        <v>308</v>
      </c>
      <c r="G64" s="53" t="s">
        <v>85</v>
      </c>
      <c r="H64" s="59">
        <f>'вед.прил.14'!I258</f>
        <v>100</v>
      </c>
      <c r="I64" s="59">
        <f>'вед.прил.14'!J258</f>
        <v>0</v>
      </c>
      <c r="J64" s="59">
        <f>H64+I64</f>
        <v>100</v>
      </c>
      <c r="K64" s="59">
        <f>'вед.прил.14'!L258</f>
        <v>100</v>
      </c>
      <c r="L64" s="59">
        <f>'вед.прил.14'!M258</f>
        <v>0</v>
      </c>
      <c r="M64" s="59">
        <f>K64+L64</f>
        <v>100</v>
      </c>
    </row>
    <row r="65" spans="2:13" s="9" customFormat="1" ht="13.5">
      <c r="B65" s="93" t="s">
        <v>39</v>
      </c>
      <c r="C65" s="54" t="s">
        <v>52</v>
      </c>
      <c r="D65" s="54" t="s">
        <v>93</v>
      </c>
      <c r="E65" s="54"/>
      <c r="F65" s="54"/>
      <c r="G65" s="54"/>
      <c r="H65" s="56">
        <f aca="true" t="shared" si="22" ref="H65:M65">H66+H113+H124</f>
        <v>13762.9</v>
      </c>
      <c r="I65" s="56">
        <f t="shared" si="22"/>
        <v>0</v>
      </c>
      <c r="J65" s="56">
        <f t="shared" si="22"/>
        <v>13762.9</v>
      </c>
      <c r="K65" s="56">
        <f t="shared" si="22"/>
        <v>13705.9</v>
      </c>
      <c r="L65" s="56">
        <f t="shared" si="22"/>
        <v>0</v>
      </c>
      <c r="M65" s="56">
        <f t="shared" si="22"/>
        <v>13705.9</v>
      </c>
    </row>
    <row r="66" spans="2:13" ht="13.5">
      <c r="B66" s="73" t="s">
        <v>25</v>
      </c>
      <c r="C66" s="52" t="s">
        <v>52</v>
      </c>
      <c r="D66" s="52" t="s">
        <v>93</v>
      </c>
      <c r="E66" s="52" t="s">
        <v>206</v>
      </c>
      <c r="F66" s="52"/>
      <c r="G66" s="52"/>
      <c r="H66" s="57">
        <f aca="true" t="shared" si="23" ref="H66:M66">H67+H74+H81+H88+H95+H106+H102</f>
        <v>13396.3</v>
      </c>
      <c r="I66" s="57">
        <f t="shared" si="23"/>
        <v>0</v>
      </c>
      <c r="J66" s="57">
        <f t="shared" si="23"/>
        <v>13396.3</v>
      </c>
      <c r="K66" s="57">
        <f t="shared" si="23"/>
        <v>13396.3</v>
      </c>
      <c r="L66" s="57">
        <f t="shared" si="23"/>
        <v>0</v>
      </c>
      <c r="M66" s="57">
        <f t="shared" si="23"/>
        <v>13396.3</v>
      </c>
    </row>
    <row r="67" spans="2:13" s="9" customFormat="1" ht="99.75" customHeight="1">
      <c r="B67" s="81" t="s">
        <v>34</v>
      </c>
      <c r="C67" s="52" t="s">
        <v>52</v>
      </c>
      <c r="D67" s="52" t="s">
        <v>93</v>
      </c>
      <c r="E67" s="52" t="s">
        <v>207</v>
      </c>
      <c r="F67" s="54"/>
      <c r="G67" s="54"/>
      <c r="H67" s="57">
        <f aca="true" t="shared" si="24" ref="H67:M67">H69+H71</f>
        <v>327.7</v>
      </c>
      <c r="I67" s="57">
        <f t="shared" si="24"/>
        <v>0</v>
      </c>
      <c r="J67" s="57">
        <f t="shared" si="24"/>
        <v>327.7</v>
      </c>
      <c r="K67" s="57">
        <f t="shared" si="24"/>
        <v>327.7</v>
      </c>
      <c r="L67" s="57">
        <f t="shared" si="24"/>
        <v>0</v>
      </c>
      <c r="M67" s="57">
        <f t="shared" si="24"/>
        <v>327.7</v>
      </c>
    </row>
    <row r="68" spans="2:13" s="9" customFormat="1" ht="84.75" customHeight="1">
      <c r="B68" s="73" t="s">
        <v>344</v>
      </c>
      <c r="C68" s="99" t="s">
        <v>52</v>
      </c>
      <c r="D68" s="99" t="s">
        <v>93</v>
      </c>
      <c r="E68" s="52" t="s">
        <v>207</v>
      </c>
      <c r="F68" s="99" t="s">
        <v>108</v>
      </c>
      <c r="G68" s="100"/>
      <c r="H68" s="57">
        <f aca="true" t="shared" si="25" ref="H68:M69">H69</f>
        <v>260.4</v>
      </c>
      <c r="I68" s="57">
        <f t="shared" si="25"/>
        <v>0</v>
      </c>
      <c r="J68" s="57">
        <f t="shared" si="25"/>
        <v>260.4</v>
      </c>
      <c r="K68" s="57">
        <f t="shared" si="25"/>
        <v>260.4</v>
      </c>
      <c r="L68" s="57">
        <f t="shared" si="25"/>
        <v>0</v>
      </c>
      <c r="M68" s="57">
        <f t="shared" si="25"/>
        <v>260.4</v>
      </c>
    </row>
    <row r="69" spans="2:13" s="9" customFormat="1" ht="32.25" customHeight="1">
      <c r="B69" s="73" t="s">
        <v>343</v>
      </c>
      <c r="C69" s="52" t="s">
        <v>52</v>
      </c>
      <c r="D69" s="52" t="s">
        <v>93</v>
      </c>
      <c r="E69" s="52" t="s">
        <v>207</v>
      </c>
      <c r="F69" s="52" t="s">
        <v>109</v>
      </c>
      <c r="G69" s="52"/>
      <c r="H69" s="57">
        <f t="shared" si="25"/>
        <v>260.4</v>
      </c>
      <c r="I69" s="57">
        <f t="shared" si="25"/>
        <v>0</v>
      </c>
      <c r="J69" s="57">
        <f t="shared" si="25"/>
        <v>260.4</v>
      </c>
      <c r="K69" s="57">
        <f t="shared" si="25"/>
        <v>260.4</v>
      </c>
      <c r="L69" s="57">
        <f t="shared" si="25"/>
        <v>0</v>
      </c>
      <c r="M69" s="57">
        <f t="shared" si="25"/>
        <v>260.4</v>
      </c>
    </row>
    <row r="70" spans="2:13" s="17" customFormat="1" ht="16.5" customHeight="1">
      <c r="B70" s="75" t="s">
        <v>100</v>
      </c>
      <c r="C70" s="53" t="s">
        <v>52</v>
      </c>
      <c r="D70" s="53" t="s">
        <v>93</v>
      </c>
      <c r="E70" s="53" t="s">
        <v>207</v>
      </c>
      <c r="F70" s="53" t="s">
        <v>109</v>
      </c>
      <c r="G70" s="53" t="s">
        <v>86</v>
      </c>
      <c r="H70" s="59">
        <f>'вед.прил.14'!I288</f>
        <v>260.4</v>
      </c>
      <c r="I70" s="59">
        <f>'вед.прил.14'!J288</f>
        <v>0</v>
      </c>
      <c r="J70" s="59">
        <f>H70+I70</f>
        <v>260.4</v>
      </c>
      <c r="K70" s="59">
        <f>'вед.прил.14'!L288</f>
        <v>260.4</v>
      </c>
      <c r="L70" s="59">
        <f>'вед.прил.14'!M288</f>
        <v>0</v>
      </c>
      <c r="M70" s="59">
        <f>K70+L70</f>
        <v>260.4</v>
      </c>
    </row>
    <row r="71" spans="2:13" s="12" customFormat="1" ht="45" customHeight="1">
      <c r="B71" s="74" t="s">
        <v>374</v>
      </c>
      <c r="C71" s="52" t="s">
        <v>52</v>
      </c>
      <c r="D71" s="52" t="s">
        <v>93</v>
      </c>
      <c r="E71" s="52" t="s">
        <v>207</v>
      </c>
      <c r="F71" s="52" t="s">
        <v>110</v>
      </c>
      <c r="G71" s="52"/>
      <c r="H71" s="57">
        <f aca="true" t="shared" si="26" ref="H71:M72">H72</f>
        <v>67.3</v>
      </c>
      <c r="I71" s="57">
        <f t="shared" si="26"/>
        <v>0</v>
      </c>
      <c r="J71" s="57">
        <f t="shared" si="26"/>
        <v>67.3</v>
      </c>
      <c r="K71" s="57">
        <f t="shared" si="26"/>
        <v>67.3</v>
      </c>
      <c r="L71" s="57">
        <f t="shared" si="26"/>
        <v>0</v>
      </c>
      <c r="M71" s="57">
        <f t="shared" si="26"/>
        <v>67.3</v>
      </c>
    </row>
    <row r="72" spans="2:13" s="12" customFormat="1" ht="41.25">
      <c r="B72" s="74" t="s">
        <v>346</v>
      </c>
      <c r="C72" s="52" t="s">
        <v>52</v>
      </c>
      <c r="D72" s="52" t="s">
        <v>93</v>
      </c>
      <c r="E72" s="52" t="s">
        <v>207</v>
      </c>
      <c r="F72" s="52" t="s">
        <v>112</v>
      </c>
      <c r="G72" s="52"/>
      <c r="H72" s="57">
        <f t="shared" si="26"/>
        <v>67.3</v>
      </c>
      <c r="I72" s="57">
        <f t="shared" si="26"/>
        <v>0</v>
      </c>
      <c r="J72" s="57">
        <f t="shared" si="26"/>
        <v>67.3</v>
      </c>
      <c r="K72" s="57">
        <f t="shared" si="26"/>
        <v>67.3</v>
      </c>
      <c r="L72" s="57">
        <f t="shared" si="26"/>
        <v>0</v>
      </c>
      <c r="M72" s="57">
        <f t="shared" si="26"/>
        <v>67.3</v>
      </c>
    </row>
    <row r="73" spans="2:13" s="12" customFormat="1" ht="18.75" customHeight="1">
      <c r="B73" s="77" t="s">
        <v>100</v>
      </c>
      <c r="C73" s="53" t="s">
        <v>52</v>
      </c>
      <c r="D73" s="53" t="s">
        <v>93</v>
      </c>
      <c r="E73" s="53" t="s">
        <v>207</v>
      </c>
      <c r="F73" s="53" t="s">
        <v>112</v>
      </c>
      <c r="G73" s="53" t="s">
        <v>86</v>
      </c>
      <c r="H73" s="59">
        <f>'вед.прил.14'!I291</f>
        <v>67.3</v>
      </c>
      <c r="I73" s="59">
        <f>'вед.прил.14'!J291</f>
        <v>0</v>
      </c>
      <c r="J73" s="59">
        <f>H73+I73</f>
        <v>67.3</v>
      </c>
      <c r="K73" s="59">
        <f>'вед.прил.14'!L291</f>
        <v>67.3</v>
      </c>
      <c r="L73" s="59">
        <f>'вед.прил.14'!M291</f>
        <v>0</v>
      </c>
      <c r="M73" s="59">
        <f>K73+L73</f>
        <v>67.3</v>
      </c>
    </row>
    <row r="74" spans="2:13" s="12" customFormat="1" ht="69">
      <c r="B74" s="81" t="s">
        <v>33</v>
      </c>
      <c r="C74" s="52" t="s">
        <v>52</v>
      </c>
      <c r="D74" s="52" t="s">
        <v>93</v>
      </c>
      <c r="E74" s="52" t="s">
        <v>287</v>
      </c>
      <c r="F74" s="52"/>
      <c r="G74" s="52"/>
      <c r="H74" s="57">
        <f aca="true" t="shared" si="27" ref="H74:M74">H76+H78</f>
        <v>754.6</v>
      </c>
      <c r="I74" s="57">
        <f t="shared" si="27"/>
        <v>0</v>
      </c>
      <c r="J74" s="57">
        <f t="shared" si="27"/>
        <v>754.6</v>
      </c>
      <c r="K74" s="57">
        <f t="shared" si="27"/>
        <v>754.6</v>
      </c>
      <c r="L74" s="57">
        <f t="shared" si="27"/>
        <v>0</v>
      </c>
      <c r="M74" s="57">
        <f t="shared" si="27"/>
        <v>754.6</v>
      </c>
    </row>
    <row r="75" spans="2:13" s="12" customFormat="1" ht="83.25" customHeight="1">
      <c r="B75" s="73" t="s">
        <v>344</v>
      </c>
      <c r="C75" s="99" t="s">
        <v>52</v>
      </c>
      <c r="D75" s="99" t="s">
        <v>93</v>
      </c>
      <c r="E75" s="52" t="s">
        <v>287</v>
      </c>
      <c r="F75" s="99" t="s">
        <v>108</v>
      </c>
      <c r="G75" s="99"/>
      <c r="H75" s="57">
        <f aca="true" t="shared" si="28" ref="H75:M76">H76</f>
        <v>719</v>
      </c>
      <c r="I75" s="57">
        <f t="shared" si="28"/>
        <v>0</v>
      </c>
      <c r="J75" s="57">
        <f t="shared" si="28"/>
        <v>719</v>
      </c>
      <c r="K75" s="57">
        <f t="shared" si="28"/>
        <v>719</v>
      </c>
      <c r="L75" s="57">
        <f t="shared" si="28"/>
        <v>0</v>
      </c>
      <c r="M75" s="57">
        <f t="shared" si="28"/>
        <v>719</v>
      </c>
    </row>
    <row r="76" spans="2:13" s="9" customFormat="1" ht="33.75" customHeight="1">
      <c r="B76" s="73" t="s">
        <v>343</v>
      </c>
      <c r="C76" s="52" t="s">
        <v>52</v>
      </c>
      <c r="D76" s="52" t="s">
        <v>93</v>
      </c>
      <c r="E76" s="52" t="s">
        <v>287</v>
      </c>
      <c r="F76" s="52" t="s">
        <v>109</v>
      </c>
      <c r="G76" s="52"/>
      <c r="H76" s="57">
        <f t="shared" si="28"/>
        <v>719</v>
      </c>
      <c r="I76" s="57">
        <f t="shared" si="28"/>
        <v>0</v>
      </c>
      <c r="J76" s="57">
        <f t="shared" si="28"/>
        <v>719</v>
      </c>
      <c r="K76" s="57">
        <f t="shared" si="28"/>
        <v>719</v>
      </c>
      <c r="L76" s="57">
        <f t="shared" si="28"/>
        <v>0</v>
      </c>
      <c r="M76" s="57">
        <f t="shared" si="28"/>
        <v>719</v>
      </c>
    </row>
    <row r="77" spans="2:13" s="9" customFormat="1" ht="13.5">
      <c r="B77" s="75" t="s">
        <v>100</v>
      </c>
      <c r="C77" s="53" t="s">
        <v>52</v>
      </c>
      <c r="D77" s="53" t="s">
        <v>93</v>
      </c>
      <c r="E77" s="53" t="s">
        <v>287</v>
      </c>
      <c r="F77" s="53" t="s">
        <v>109</v>
      </c>
      <c r="G77" s="53" t="s">
        <v>86</v>
      </c>
      <c r="H77" s="59">
        <f>'вед.прил.14'!I295</f>
        <v>719</v>
      </c>
      <c r="I77" s="59">
        <f>'вед.прил.14'!J295</f>
        <v>0</v>
      </c>
      <c r="J77" s="59">
        <f>H77+I77</f>
        <v>719</v>
      </c>
      <c r="K77" s="59">
        <f>'вед.прил.14'!L295</f>
        <v>719</v>
      </c>
      <c r="L77" s="59">
        <f>'вед.прил.14'!M295</f>
        <v>0</v>
      </c>
      <c r="M77" s="59">
        <f>K77+L77</f>
        <v>719</v>
      </c>
    </row>
    <row r="78" spans="2:13" s="9" customFormat="1" ht="42" customHeight="1">
      <c r="B78" s="74" t="s">
        <v>374</v>
      </c>
      <c r="C78" s="52" t="s">
        <v>52</v>
      </c>
      <c r="D78" s="52" t="s">
        <v>93</v>
      </c>
      <c r="E78" s="52" t="s">
        <v>287</v>
      </c>
      <c r="F78" s="52" t="s">
        <v>110</v>
      </c>
      <c r="G78" s="52"/>
      <c r="H78" s="57">
        <f aca="true" t="shared" si="29" ref="H78:M79">H79</f>
        <v>35.6</v>
      </c>
      <c r="I78" s="57">
        <f t="shared" si="29"/>
        <v>0</v>
      </c>
      <c r="J78" s="57">
        <f t="shared" si="29"/>
        <v>35.6</v>
      </c>
      <c r="K78" s="57">
        <f t="shared" si="29"/>
        <v>35.6</v>
      </c>
      <c r="L78" s="57">
        <f t="shared" si="29"/>
        <v>0</v>
      </c>
      <c r="M78" s="57">
        <f t="shared" si="29"/>
        <v>35.6</v>
      </c>
    </row>
    <row r="79" spans="2:13" s="9" customFormat="1" ht="41.25">
      <c r="B79" s="74" t="s">
        <v>346</v>
      </c>
      <c r="C79" s="52" t="s">
        <v>52</v>
      </c>
      <c r="D79" s="52" t="s">
        <v>93</v>
      </c>
      <c r="E79" s="52" t="s">
        <v>287</v>
      </c>
      <c r="F79" s="52" t="s">
        <v>112</v>
      </c>
      <c r="G79" s="52"/>
      <c r="H79" s="57">
        <f t="shared" si="29"/>
        <v>35.6</v>
      </c>
      <c r="I79" s="57">
        <f t="shared" si="29"/>
        <v>0</v>
      </c>
      <c r="J79" s="57">
        <f t="shared" si="29"/>
        <v>35.6</v>
      </c>
      <c r="K79" s="57">
        <f t="shared" si="29"/>
        <v>35.6</v>
      </c>
      <c r="L79" s="57">
        <f t="shared" si="29"/>
        <v>0</v>
      </c>
      <c r="M79" s="57">
        <f t="shared" si="29"/>
        <v>35.6</v>
      </c>
    </row>
    <row r="80" spans="2:13" s="9" customFormat="1" ht="13.5">
      <c r="B80" s="77" t="s">
        <v>100</v>
      </c>
      <c r="C80" s="53" t="s">
        <v>52</v>
      </c>
      <c r="D80" s="53" t="s">
        <v>93</v>
      </c>
      <c r="E80" s="53" t="s">
        <v>287</v>
      </c>
      <c r="F80" s="53" t="s">
        <v>112</v>
      </c>
      <c r="G80" s="53" t="s">
        <v>86</v>
      </c>
      <c r="H80" s="59">
        <f>'вед.прил.14'!I298</f>
        <v>35.6</v>
      </c>
      <c r="I80" s="59">
        <f>'вед.прил.14'!J298</f>
        <v>0</v>
      </c>
      <c r="J80" s="59">
        <f>H80+I80</f>
        <v>35.6</v>
      </c>
      <c r="K80" s="59">
        <f>'вед.прил.14'!L298</f>
        <v>35.6</v>
      </c>
      <c r="L80" s="59">
        <f>'вед.прил.14'!M298</f>
        <v>0</v>
      </c>
      <c r="M80" s="59">
        <f>K80+L80</f>
        <v>35.6</v>
      </c>
    </row>
    <row r="81" spans="2:13" s="9" customFormat="1" ht="41.25">
      <c r="B81" s="81" t="s">
        <v>32</v>
      </c>
      <c r="C81" s="52" t="s">
        <v>52</v>
      </c>
      <c r="D81" s="52" t="s">
        <v>93</v>
      </c>
      <c r="E81" s="52" t="s">
        <v>286</v>
      </c>
      <c r="F81" s="52"/>
      <c r="G81" s="52"/>
      <c r="H81" s="57">
        <f aca="true" t="shared" si="30" ref="H81:M81">H82+H85</f>
        <v>324.4</v>
      </c>
      <c r="I81" s="57">
        <f t="shared" si="30"/>
        <v>0</v>
      </c>
      <c r="J81" s="57">
        <f t="shared" si="30"/>
        <v>324.4</v>
      </c>
      <c r="K81" s="57">
        <f t="shared" si="30"/>
        <v>324.4</v>
      </c>
      <c r="L81" s="57">
        <f t="shared" si="30"/>
        <v>0</v>
      </c>
      <c r="M81" s="57">
        <f t="shared" si="30"/>
        <v>324.4</v>
      </c>
    </row>
    <row r="82" spans="2:13" s="9" customFormat="1" ht="89.25" customHeight="1">
      <c r="B82" s="73" t="s">
        <v>344</v>
      </c>
      <c r="C82" s="99" t="s">
        <v>52</v>
      </c>
      <c r="D82" s="99" t="s">
        <v>93</v>
      </c>
      <c r="E82" s="52" t="s">
        <v>286</v>
      </c>
      <c r="F82" s="99" t="s">
        <v>108</v>
      </c>
      <c r="G82" s="99"/>
      <c r="H82" s="57">
        <f aca="true" t="shared" si="31" ref="H82:M83">H83</f>
        <v>276</v>
      </c>
      <c r="I82" s="57">
        <f t="shared" si="31"/>
        <v>0</v>
      </c>
      <c r="J82" s="57">
        <f t="shared" si="31"/>
        <v>276</v>
      </c>
      <c r="K82" s="57">
        <f t="shared" si="31"/>
        <v>276</v>
      </c>
      <c r="L82" s="57">
        <f t="shared" si="31"/>
        <v>0</v>
      </c>
      <c r="M82" s="57">
        <f t="shared" si="31"/>
        <v>276</v>
      </c>
    </row>
    <row r="83" spans="2:13" s="9" customFormat="1" ht="32.25" customHeight="1">
      <c r="B83" s="73" t="s">
        <v>343</v>
      </c>
      <c r="C83" s="52" t="s">
        <v>52</v>
      </c>
      <c r="D83" s="52" t="s">
        <v>93</v>
      </c>
      <c r="E83" s="52" t="s">
        <v>286</v>
      </c>
      <c r="F83" s="52" t="s">
        <v>109</v>
      </c>
      <c r="G83" s="52"/>
      <c r="H83" s="57">
        <f t="shared" si="31"/>
        <v>276</v>
      </c>
      <c r="I83" s="57">
        <f t="shared" si="31"/>
        <v>0</v>
      </c>
      <c r="J83" s="57">
        <f t="shared" si="31"/>
        <v>276</v>
      </c>
      <c r="K83" s="57">
        <f t="shared" si="31"/>
        <v>276</v>
      </c>
      <c r="L83" s="57">
        <f t="shared" si="31"/>
        <v>0</v>
      </c>
      <c r="M83" s="57">
        <f t="shared" si="31"/>
        <v>276</v>
      </c>
    </row>
    <row r="84" spans="2:13" s="9" customFormat="1" ht="13.5">
      <c r="B84" s="75" t="s">
        <v>100</v>
      </c>
      <c r="C84" s="53" t="s">
        <v>52</v>
      </c>
      <c r="D84" s="53" t="s">
        <v>93</v>
      </c>
      <c r="E84" s="53" t="s">
        <v>286</v>
      </c>
      <c r="F84" s="53" t="s">
        <v>109</v>
      </c>
      <c r="G84" s="53" t="s">
        <v>86</v>
      </c>
      <c r="H84" s="59">
        <f>'вед.прил.14'!I302</f>
        <v>276</v>
      </c>
      <c r="I84" s="59">
        <f>'вед.прил.14'!J302</f>
        <v>0</v>
      </c>
      <c r="J84" s="59">
        <f>H84+I84</f>
        <v>276</v>
      </c>
      <c r="K84" s="59">
        <f>'вед.прил.14'!L302</f>
        <v>276</v>
      </c>
      <c r="L84" s="59">
        <f>'вед.прил.14'!M302</f>
        <v>0</v>
      </c>
      <c r="M84" s="59">
        <f>K84+L84</f>
        <v>276</v>
      </c>
    </row>
    <row r="85" spans="2:13" s="9" customFormat="1" ht="41.25">
      <c r="B85" s="74" t="s">
        <v>374</v>
      </c>
      <c r="C85" s="52" t="s">
        <v>52</v>
      </c>
      <c r="D85" s="52" t="s">
        <v>93</v>
      </c>
      <c r="E85" s="52" t="s">
        <v>286</v>
      </c>
      <c r="F85" s="52" t="s">
        <v>110</v>
      </c>
      <c r="G85" s="52"/>
      <c r="H85" s="57">
        <f aca="true" t="shared" si="32" ref="H85:M86">H86</f>
        <v>48.4</v>
      </c>
      <c r="I85" s="57">
        <f t="shared" si="32"/>
        <v>0</v>
      </c>
      <c r="J85" s="57">
        <f t="shared" si="32"/>
        <v>48.4</v>
      </c>
      <c r="K85" s="57">
        <f t="shared" si="32"/>
        <v>48.4</v>
      </c>
      <c r="L85" s="57">
        <f t="shared" si="32"/>
        <v>0</v>
      </c>
      <c r="M85" s="57">
        <f t="shared" si="32"/>
        <v>48.4</v>
      </c>
    </row>
    <row r="86" spans="2:13" s="9" customFormat="1" ht="41.25">
      <c r="B86" s="74" t="s">
        <v>346</v>
      </c>
      <c r="C86" s="52" t="s">
        <v>52</v>
      </c>
      <c r="D86" s="52" t="s">
        <v>93</v>
      </c>
      <c r="E86" s="52" t="s">
        <v>286</v>
      </c>
      <c r="F86" s="52" t="s">
        <v>112</v>
      </c>
      <c r="G86" s="52"/>
      <c r="H86" s="57">
        <f t="shared" si="32"/>
        <v>48.4</v>
      </c>
      <c r="I86" s="57">
        <f t="shared" si="32"/>
        <v>0</v>
      </c>
      <c r="J86" s="57">
        <f t="shared" si="32"/>
        <v>48.4</v>
      </c>
      <c r="K86" s="57">
        <f t="shared" si="32"/>
        <v>48.4</v>
      </c>
      <c r="L86" s="57">
        <f t="shared" si="32"/>
        <v>0</v>
      </c>
      <c r="M86" s="57">
        <f t="shared" si="32"/>
        <v>48.4</v>
      </c>
    </row>
    <row r="87" spans="2:13" s="9" customFormat="1" ht="13.5">
      <c r="B87" s="75" t="s">
        <v>100</v>
      </c>
      <c r="C87" s="53" t="s">
        <v>52</v>
      </c>
      <c r="D87" s="53" t="s">
        <v>93</v>
      </c>
      <c r="E87" s="53" t="s">
        <v>286</v>
      </c>
      <c r="F87" s="53" t="s">
        <v>112</v>
      </c>
      <c r="G87" s="53" t="s">
        <v>86</v>
      </c>
      <c r="H87" s="59">
        <f>'вед.прил.14'!I305</f>
        <v>48.4</v>
      </c>
      <c r="I87" s="59">
        <f>'вед.прил.14'!J305</f>
        <v>0</v>
      </c>
      <c r="J87" s="59">
        <f>H87+I87</f>
        <v>48.4</v>
      </c>
      <c r="K87" s="59">
        <f>'вед.прил.14'!L305</f>
        <v>48.4</v>
      </c>
      <c r="L87" s="59">
        <f>'вед.прил.14'!M305</f>
        <v>0</v>
      </c>
      <c r="M87" s="59">
        <f>K87+L87</f>
        <v>48.4</v>
      </c>
    </row>
    <row r="88" spans="2:13" s="9" customFormat="1" ht="27">
      <c r="B88" s="78" t="s">
        <v>107</v>
      </c>
      <c r="C88" s="52" t="s">
        <v>52</v>
      </c>
      <c r="D88" s="52" t="s">
        <v>93</v>
      </c>
      <c r="E88" s="52" t="s">
        <v>211</v>
      </c>
      <c r="F88" s="52"/>
      <c r="G88" s="52"/>
      <c r="H88" s="57">
        <f aca="true" t="shared" si="33" ref="H88:M88">H90+H92</f>
        <v>6979.6</v>
      </c>
      <c r="I88" s="57">
        <f t="shared" si="33"/>
        <v>0</v>
      </c>
      <c r="J88" s="57">
        <f t="shared" si="33"/>
        <v>6979.6</v>
      </c>
      <c r="K88" s="57">
        <f t="shared" si="33"/>
        <v>6979.6</v>
      </c>
      <c r="L88" s="57">
        <f t="shared" si="33"/>
        <v>0</v>
      </c>
      <c r="M88" s="57">
        <f t="shared" si="33"/>
        <v>6979.6</v>
      </c>
    </row>
    <row r="89" spans="2:13" s="9" customFormat="1" ht="84" customHeight="1">
      <c r="B89" s="73" t="s">
        <v>344</v>
      </c>
      <c r="C89" s="99" t="s">
        <v>52</v>
      </c>
      <c r="D89" s="99" t="s">
        <v>93</v>
      </c>
      <c r="E89" s="52" t="s">
        <v>211</v>
      </c>
      <c r="F89" s="99" t="s">
        <v>108</v>
      </c>
      <c r="G89" s="99"/>
      <c r="H89" s="57">
        <f aca="true" t="shared" si="34" ref="H89:M90">H90</f>
        <v>6583.8</v>
      </c>
      <c r="I89" s="57">
        <f t="shared" si="34"/>
        <v>0</v>
      </c>
      <c r="J89" s="57">
        <f t="shared" si="34"/>
        <v>6583.8</v>
      </c>
      <c r="K89" s="57">
        <f t="shared" si="34"/>
        <v>6583.8</v>
      </c>
      <c r="L89" s="57">
        <f t="shared" si="34"/>
        <v>0</v>
      </c>
      <c r="M89" s="57">
        <f t="shared" si="34"/>
        <v>6583.8</v>
      </c>
    </row>
    <row r="90" spans="2:13" ht="28.5" customHeight="1">
      <c r="B90" s="73" t="s">
        <v>343</v>
      </c>
      <c r="C90" s="52" t="s">
        <v>52</v>
      </c>
      <c r="D90" s="52" t="s">
        <v>93</v>
      </c>
      <c r="E90" s="52" t="s">
        <v>211</v>
      </c>
      <c r="F90" s="52" t="s">
        <v>109</v>
      </c>
      <c r="G90" s="52"/>
      <c r="H90" s="57">
        <f t="shared" si="34"/>
        <v>6583.8</v>
      </c>
      <c r="I90" s="57">
        <f t="shared" si="34"/>
        <v>0</v>
      </c>
      <c r="J90" s="57">
        <f t="shared" si="34"/>
        <v>6583.8</v>
      </c>
      <c r="K90" s="57">
        <f t="shared" si="34"/>
        <v>6583.8</v>
      </c>
      <c r="L90" s="57">
        <f t="shared" si="34"/>
        <v>0</v>
      </c>
      <c r="M90" s="57">
        <f t="shared" si="34"/>
        <v>6583.8</v>
      </c>
    </row>
    <row r="91" spans="2:13" s="16" customFormat="1" ht="13.5">
      <c r="B91" s="75" t="s">
        <v>99</v>
      </c>
      <c r="C91" s="52" t="s">
        <v>52</v>
      </c>
      <c r="D91" s="52" t="s">
        <v>93</v>
      </c>
      <c r="E91" s="53" t="s">
        <v>211</v>
      </c>
      <c r="F91" s="53" t="s">
        <v>109</v>
      </c>
      <c r="G91" s="53" t="s">
        <v>85</v>
      </c>
      <c r="H91" s="59">
        <f>'вед.прил.14'!I182</f>
        <v>6583.8</v>
      </c>
      <c r="I91" s="59">
        <f>'вед.прил.14'!J182</f>
        <v>0</v>
      </c>
      <c r="J91" s="59">
        <f>H91+I91</f>
        <v>6583.8</v>
      </c>
      <c r="K91" s="59">
        <f>'вед.прил.14'!L182</f>
        <v>6583.8</v>
      </c>
      <c r="L91" s="59">
        <f>'вед.прил.14'!M182</f>
        <v>0</v>
      </c>
      <c r="M91" s="59">
        <f>K91+L91</f>
        <v>6583.8</v>
      </c>
    </row>
    <row r="92" spans="2:13" s="16" customFormat="1" ht="41.25" customHeight="1">
      <c r="B92" s="74" t="s">
        <v>374</v>
      </c>
      <c r="C92" s="52" t="s">
        <v>52</v>
      </c>
      <c r="D92" s="52" t="s">
        <v>93</v>
      </c>
      <c r="E92" s="52" t="s">
        <v>211</v>
      </c>
      <c r="F92" s="52" t="s">
        <v>110</v>
      </c>
      <c r="G92" s="52"/>
      <c r="H92" s="57">
        <f aca="true" t="shared" si="35" ref="H92:M93">H93</f>
        <v>395.8</v>
      </c>
      <c r="I92" s="57">
        <f t="shared" si="35"/>
        <v>0</v>
      </c>
      <c r="J92" s="57">
        <f t="shared" si="35"/>
        <v>395.8</v>
      </c>
      <c r="K92" s="57">
        <f t="shared" si="35"/>
        <v>395.8</v>
      </c>
      <c r="L92" s="57">
        <f t="shared" si="35"/>
        <v>0</v>
      </c>
      <c r="M92" s="57">
        <f t="shared" si="35"/>
        <v>395.8</v>
      </c>
    </row>
    <row r="93" spans="2:13" s="16" customFormat="1" ht="41.25">
      <c r="B93" s="74" t="s">
        <v>346</v>
      </c>
      <c r="C93" s="52" t="s">
        <v>52</v>
      </c>
      <c r="D93" s="52" t="s">
        <v>93</v>
      </c>
      <c r="E93" s="52" t="s">
        <v>211</v>
      </c>
      <c r="F93" s="52" t="s">
        <v>112</v>
      </c>
      <c r="G93" s="52"/>
      <c r="H93" s="57">
        <f t="shared" si="35"/>
        <v>395.8</v>
      </c>
      <c r="I93" s="57">
        <f t="shared" si="35"/>
        <v>0</v>
      </c>
      <c r="J93" s="57">
        <f t="shared" si="35"/>
        <v>395.8</v>
      </c>
      <c r="K93" s="57">
        <f t="shared" si="35"/>
        <v>395.8</v>
      </c>
      <c r="L93" s="57">
        <f t="shared" si="35"/>
        <v>0</v>
      </c>
      <c r="M93" s="57">
        <f t="shared" si="35"/>
        <v>395.8</v>
      </c>
    </row>
    <row r="94" spans="2:13" s="15" customFormat="1" ht="13.5">
      <c r="B94" s="77" t="s">
        <v>99</v>
      </c>
      <c r="C94" s="52" t="s">
        <v>52</v>
      </c>
      <c r="D94" s="52" t="s">
        <v>93</v>
      </c>
      <c r="E94" s="53" t="s">
        <v>211</v>
      </c>
      <c r="F94" s="53" t="s">
        <v>112</v>
      </c>
      <c r="G94" s="53" t="s">
        <v>85</v>
      </c>
      <c r="H94" s="59">
        <f>'вед.прил.14'!I185</f>
        <v>395.8</v>
      </c>
      <c r="I94" s="59">
        <f>'вед.прил.14'!J185</f>
        <v>0</v>
      </c>
      <c r="J94" s="59">
        <f>H94+I94</f>
        <v>395.8</v>
      </c>
      <c r="K94" s="59">
        <f>'вед.прил.14'!L185</f>
        <v>395.8</v>
      </c>
      <c r="L94" s="59">
        <f>'вед.прил.14'!M185</f>
        <v>0</v>
      </c>
      <c r="M94" s="59">
        <f>K94+L94</f>
        <v>395.8</v>
      </c>
    </row>
    <row r="95" spans="2:13" s="15" customFormat="1" ht="69" customHeight="1">
      <c r="B95" s="74" t="s">
        <v>175</v>
      </c>
      <c r="C95" s="52" t="s">
        <v>52</v>
      </c>
      <c r="D95" s="52" t="s">
        <v>93</v>
      </c>
      <c r="E95" s="52" t="s">
        <v>9</v>
      </c>
      <c r="F95" s="52"/>
      <c r="G95" s="52"/>
      <c r="H95" s="57">
        <f aca="true" t="shared" si="36" ref="H95:M95">H96+H99</f>
        <v>1300</v>
      </c>
      <c r="I95" s="57">
        <f t="shared" si="36"/>
        <v>0</v>
      </c>
      <c r="J95" s="57">
        <f t="shared" si="36"/>
        <v>1300</v>
      </c>
      <c r="K95" s="57">
        <f t="shared" si="36"/>
        <v>1300</v>
      </c>
      <c r="L95" s="57">
        <f t="shared" si="36"/>
        <v>0</v>
      </c>
      <c r="M95" s="57">
        <f t="shared" si="36"/>
        <v>1300</v>
      </c>
    </row>
    <row r="96" spans="2:13" s="15" customFormat="1" ht="43.5" customHeight="1">
      <c r="B96" s="74" t="s">
        <v>374</v>
      </c>
      <c r="C96" s="52" t="s">
        <v>52</v>
      </c>
      <c r="D96" s="52" t="s">
        <v>93</v>
      </c>
      <c r="E96" s="52" t="s">
        <v>9</v>
      </c>
      <c r="F96" s="52" t="s">
        <v>110</v>
      </c>
      <c r="G96" s="52"/>
      <c r="H96" s="57">
        <f aca="true" t="shared" si="37" ref="H96:M97">H97</f>
        <v>1295.8</v>
      </c>
      <c r="I96" s="57">
        <f t="shared" si="37"/>
        <v>0</v>
      </c>
      <c r="J96" s="57">
        <f t="shared" si="37"/>
        <v>1295.8</v>
      </c>
      <c r="K96" s="57">
        <f t="shared" si="37"/>
        <v>1295.8</v>
      </c>
      <c r="L96" s="57">
        <f t="shared" si="37"/>
        <v>0</v>
      </c>
      <c r="M96" s="57">
        <f t="shared" si="37"/>
        <v>1295.8</v>
      </c>
    </row>
    <row r="97" spans="2:13" s="15" customFormat="1" ht="42.75" customHeight="1">
      <c r="B97" s="74" t="s">
        <v>346</v>
      </c>
      <c r="C97" s="52" t="s">
        <v>52</v>
      </c>
      <c r="D97" s="52" t="s">
        <v>93</v>
      </c>
      <c r="E97" s="52" t="s">
        <v>9</v>
      </c>
      <c r="F97" s="52" t="s">
        <v>112</v>
      </c>
      <c r="G97" s="52"/>
      <c r="H97" s="57">
        <f t="shared" si="37"/>
        <v>1295.8</v>
      </c>
      <c r="I97" s="57">
        <f t="shared" si="37"/>
        <v>0</v>
      </c>
      <c r="J97" s="57">
        <f t="shared" si="37"/>
        <v>1295.8</v>
      </c>
      <c r="K97" s="57">
        <f t="shared" si="37"/>
        <v>1295.8</v>
      </c>
      <c r="L97" s="57">
        <f t="shared" si="37"/>
        <v>0</v>
      </c>
      <c r="M97" s="57">
        <f t="shared" si="37"/>
        <v>1295.8</v>
      </c>
    </row>
    <row r="98" spans="2:13" s="16" customFormat="1" ht="13.5">
      <c r="B98" s="77" t="s">
        <v>99</v>
      </c>
      <c r="C98" s="53" t="s">
        <v>52</v>
      </c>
      <c r="D98" s="53" t="s">
        <v>93</v>
      </c>
      <c r="E98" s="53" t="s">
        <v>9</v>
      </c>
      <c r="F98" s="53" t="s">
        <v>112</v>
      </c>
      <c r="G98" s="53" t="s">
        <v>85</v>
      </c>
      <c r="H98" s="59">
        <f>'вед.прил.14'!I189</f>
        <v>1295.8</v>
      </c>
      <c r="I98" s="59">
        <f>'вед.прил.14'!J189</f>
        <v>0</v>
      </c>
      <c r="J98" s="59">
        <f>H98+I98</f>
        <v>1295.8</v>
      </c>
      <c r="K98" s="59">
        <f>'вед.прил.14'!L189</f>
        <v>1295.8</v>
      </c>
      <c r="L98" s="59">
        <f>'вед.прил.14'!M189</f>
        <v>0</v>
      </c>
      <c r="M98" s="59">
        <f>K98+L98</f>
        <v>1295.8</v>
      </c>
    </row>
    <row r="99" spans="2:13" s="16" customFormat="1" ht="13.5">
      <c r="B99" s="74" t="s">
        <v>120</v>
      </c>
      <c r="C99" s="52" t="s">
        <v>52</v>
      </c>
      <c r="D99" s="52" t="s">
        <v>93</v>
      </c>
      <c r="E99" s="52" t="s">
        <v>9</v>
      </c>
      <c r="F99" s="52" t="s">
        <v>119</v>
      </c>
      <c r="G99" s="52"/>
      <c r="H99" s="57">
        <f aca="true" t="shared" si="38" ref="H99:M100">H100</f>
        <v>4.2</v>
      </c>
      <c r="I99" s="57">
        <f t="shared" si="38"/>
        <v>0</v>
      </c>
      <c r="J99" s="57">
        <f t="shared" si="38"/>
        <v>4.2</v>
      </c>
      <c r="K99" s="57">
        <f t="shared" si="38"/>
        <v>4.2</v>
      </c>
      <c r="L99" s="57">
        <f t="shared" si="38"/>
        <v>0</v>
      </c>
      <c r="M99" s="57">
        <f t="shared" si="38"/>
        <v>4.2</v>
      </c>
    </row>
    <row r="100" spans="2:13" s="15" customFormat="1" ht="13.5">
      <c r="B100" s="74" t="s">
        <v>122</v>
      </c>
      <c r="C100" s="52" t="s">
        <v>52</v>
      </c>
      <c r="D100" s="52" t="s">
        <v>93</v>
      </c>
      <c r="E100" s="52" t="s">
        <v>9</v>
      </c>
      <c r="F100" s="52" t="s">
        <v>121</v>
      </c>
      <c r="G100" s="52"/>
      <c r="H100" s="57">
        <f t="shared" si="38"/>
        <v>4.2</v>
      </c>
      <c r="I100" s="57">
        <f t="shared" si="38"/>
        <v>0</v>
      </c>
      <c r="J100" s="57">
        <f t="shared" si="38"/>
        <v>4.2</v>
      </c>
      <c r="K100" s="57">
        <f t="shared" si="38"/>
        <v>4.2</v>
      </c>
      <c r="L100" s="57">
        <f t="shared" si="38"/>
        <v>0</v>
      </c>
      <c r="M100" s="57">
        <f t="shared" si="38"/>
        <v>4.2</v>
      </c>
    </row>
    <row r="101" spans="2:13" s="9" customFormat="1" ht="13.5">
      <c r="B101" s="75" t="s">
        <v>99</v>
      </c>
      <c r="C101" s="53" t="s">
        <v>52</v>
      </c>
      <c r="D101" s="53" t="s">
        <v>93</v>
      </c>
      <c r="E101" s="53" t="s">
        <v>9</v>
      </c>
      <c r="F101" s="53" t="s">
        <v>121</v>
      </c>
      <c r="G101" s="53" t="s">
        <v>85</v>
      </c>
      <c r="H101" s="59">
        <f>'вед.прил.14'!I192</f>
        <v>4.2</v>
      </c>
      <c r="I101" s="59">
        <f>'вед.прил.14'!J192</f>
        <v>0</v>
      </c>
      <c r="J101" s="59">
        <f>H101+I101</f>
        <v>4.2</v>
      </c>
      <c r="K101" s="59">
        <f>'вед.прил.14'!L192</f>
        <v>4.2</v>
      </c>
      <c r="L101" s="59">
        <f>'вед.прил.14'!M192</f>
        <v>0</v>
      </c>
      <c r="M101" s="59">
        <f>K101+L101</f>
        <v>4.2</v>
      </c>
    </row>
    <row r="102" spans="2:13" s="9" customFormat="1" ht="58.5" customHeight="1">
      <c r="B102" s="74" t="s">
        <v>208</v>
      </c>
      <c r="C102" s="52" t="s">
        <v>52</v>
      </c>
      <c r="D102" s="52" t="s">
        <v>93</v>
      </c>
      <c r="E102" s="52" t="s">
        <v>214</v>
      </c>
      <c r="F102" s="52"/>
      <c r="G102" s="52"/>
      <c r="H102" s="57">
        <f aca="true" t="shared" si="39" ref="H102:M104">H103</f>
        <v>3200</v>
      </c>
      <c r="I102" s="57">
        <f t="shared" si="39"/>
        <v>0</v>
      </c>
      <c r="J102" s="57">
        <f t="shared" si="39"/>
        <v>3200</v>
      </c>
      <c r="K102" s="57">
        <f t="shared" si="39"/>
        <v>3200</v>
      </c>
      <c r="L102" s="57">
        <f t="shared" si="39"/>
        <v>0</v>
      </c>
      <c r="M102" s="57">
        <f t="shared" si="39"/>
        <v>3200</v>
      </c>
    </row>
    <row r="103" spans="2:13" s="9" customFormat="1" ht="40.5" customHeight="1">
      <c r="B103" s="74" t="s">
        <v>374</v>
      </c>
      <c r="C103" s="52" t="s">
        <v>52</v>
      </c>
      <c r="D103" s="52" t="s">
        <v>93</v>
      </c>
      <c r="E103" s="52" t="s">
        <v>214</v>
      </c>
      <c r="F103" s="52" t="s">
        <v>110</v>
      </c>
      <c r="G103" s="52"/>
      <c r="H103" s="57">
        <f t="shared" si="39"/>
        <v>3200</v>
      </c>
      <c r="I103" s="57">
        <f t="shared" si="39"/>
        <v>0</v>
      </c>
      <c r="J103" s="57">
        <f t="shared" si="39"/>
        <v>3200</v>
      </c>
      <c r="K103" s="57">
        <f t="shared" si="39"/>
        <v>3200</v>
      </c>
      <c r="L103" s="57">
        <f t="shared" si="39"/>
        <v>0</v>
      </c>
      <c r="M103" s="57">
        <f t="shared" si="39"/>
        <v>3200</v>
      </c>
    </row>
    <row r="104" spans="2:13" s="9" customFormat="1" ht="41.25">
      <c r="B104" s="74" t="s">
        <v>346</v>
      </c>
      <c r="C104" s="52" t="s">
        <v>52</v>
      </c>
      <c r="D104" s="52" t="s">
        <v>93</v>
      </c>
      <c r="E104" s="52" t="s">
        <v>214</v>
      </c>
      <c r="F104" s="52" t="s">
        <v>112</v>
      </c>
      <c r="G104" s="52"/>
      <c r="H104" s="57">
        <f t="shared" si="39"/>
        <v>3200</v>
      </c>
      <c r="I104" s="57">
        <f t="shared" si="39"/>
        <v>0</v>
      </c>
      <c r="J104" s="57">
        <f t="shared" si="39"/>
        <v>3200</v>
      </c>
      <c r="K104" s="57">
        <f t="shared" si="39"/>
        <v>3200</v>
      </c>
      <c r="L104" s="57">
        <f t="shared" si="39"/>
        <v>0</v>
      </c>
      <c r="M104" s="57">
        <f t="shared" si="39"/>
        <v>3200</v>
      </c>
    </row>
    <row r="105" spans="2:13" s="9" customFormat="1" ht="13.5">
      <c r="B105" s="75" t="s">
        <v>99</v>
      </c>
      <c r="C105" s="53" t="s">
        <v>52</v>
      </c>
      <c r="D105" s="53" t="s">
        <v>93</v>
      </c>
      <c r="E105" s="53" t="s">
        <v>214</v>
      </c>
      <c r="F105" s="53" t="s">
        <v>112</v>
      </c>
      <c r="G105" s="53" t="s">
        <v>85</v>
      </c>
      <c r="H105" s="59">
        <f>'вед.прил.14'!I31</f>
        <v>3200</v>
      </c>
      <c r="I105" s="59">
        <f>'вед.прил.14'!J31</f>
        <v>0</v>
      </c>
      <c r="J105" s="59">
        <f>H105+I105</f>
        <v>3200</v>
      </c>
      <c r="K105" s="59">
        <f>'вед.прил.14'!L31</f>
        <v>3200</v>
      </c>
      <c r="L105" s="59">
        <f>'вед.прил.14'!M31</f>
        <v>0</v>
      </c>
      <c r="M105" s="59">
        <f>K105+L105</f>
        <v>3200</v>
      </c>
    </row>
    <row r="106" spans="2:13" ht="41.25">
      <c r="B106" s="74" t="s">
        <v>174</v>
      </c>
      <c r="C106" s="52" t="s">
        <v>52</v>
      </c>
      <c r="D106" s="52" t="s">
        <v>93</v>
      </c>
      <c r="E106" s="52" t="s">
        <v>215</v>
      </c>
      <c r="F106" s="52"/>
      <c r="G106" s="52"/>
      <c r="H106" s="57">
        <f aca="true" t="shared" si="40" ref="H106:M106">H107+H110</f>
        <v>510</v>
      </c>
      <c r="I106" s="57">
        <f t="shared" si="40"/>
        <v>0</v>
      </c>
      <c r="J106" s="57">
        <f t="shared" si="40"/>
        <v>510</v>
      </c>
      <c r="K106" s="57">
        <f t="shared" si="40"/>
        <v>510</v>
      </c>
      <c r="L106" s="57">
        <f t="shared" si="40"/>
        <v>0</v>
      </c>
      <c r="M106" s="57">
        <f t="shared" si="40"/>
        <v>510</v>
      </c>
    </row>
    <row r="107" spans="2:13" ht="39" customHeight="1">
      <c r="B107" s="74" t="s">
        <v>374</v>
      </c>
      <c r="C107" s="52" t="s">
        <v>52</v>
      </c>
      <c r="D107" s="52" t="s">
        <v>93</v>
      </c>
      <c r="E107" s="52" t="s">
        <v>215</v>
      </c>
      <c r="F107" s="52" t="s">
        <v>110</v>
      </c>
      <c r="G107" s="52"/>
      <c r="H107" s="57">
        <f aca="true" t="shared" si="41" ref="H107:M108">H108</f>
        <v>465</v>
      </c>
      <c r="I107" s="57">
        <f t="shared" si="41"/>
        <v>0</v>
      </c>
      <c r="J107" s="57">
        <f t="shared" si="41"/>
        <v>465</v>
      </c>
      <c r="K107" s="57">
        <f t="shared" si="41"/>
        <v>465</v>
      </c>
      <c r="L107" s="57">
        <f t="shared" si="41"/>
        <v>0</v>
      </c>
      <c r="M107" s="57">
        <f t="shared" si="41"/>
        <v>465</v>
      </c>
    </row>
    <row r="108" spans="2:13" ht="44.25" customHeight="1">
      <c r="B108" s="74" t="s">
        <v>346</v>
      </c>
      <c r="C108" s="52" t="s">
        <v>52</v>
      </c>
      <c r="D108" s="52" t="s">
        <v>93</v>
      </c>
      <c r="E108" s="52" t="s">
        <v>215</v>
      </c>
      <c r="F108" s="52" t="s">
        <v>112</v>
      </c>
      <c r="G108" s="52"/>
      <c r="H108" s="57">
        <f t="shared" si="41"/>
        <v>465</v>
      </c>
      <c r="I108" s="57">
        <f t="shared" si="41"/>
        <v>0</v>
      </c>
      <c r="J108" s="57">
        <f t="shared" si="41"/>
        <v>465</v>
      </c>
      <c r="K108" s="57">
        <f t="shared" si="41"/>
        <v>465</v>
      </c>
      <c r="L108" s="57">
        <f t="shared" si="41"/>
        <v>0</v>
      </c>
      <c r="M108" s="57">
        <f t="shared" si="41"/>
        <v>465</v>
      </c>
    </row>
    <row r="109" spans="2:13" ht="13.5">
      <c r="B109" s="77" t="s">
        <v>99</v>
      </c>
      <c r="C109" s="53" t="s">
        <v>52</v>
      </c>
      <c r="D109" s="53" t="s">
        <v>93</v>
      </c>
      <c r="E109" s="53" t="s">
        <v>215</v>
      </c>
      <c r="F109" s="53" t="s">
        <v>112</v>
      </c>
      <c r="G109" s="53" t="s">
        <v>85</v>
      </c>
      <c r="H109" s="59">
        <f>'вед.прил.14'!I35+'вед.прил.14'!I281</f>
        <v>465</v>
      </c>
      <c r="I109" s="59">
        <f>'вед.прил.14'!J35+'вед.прил.14'!J281</f>
        <v>0</v>
      </c>
      <c r="J109" s="59">
        <f>H109+I109</f>
        <v>465</v>
      </c>
      <c r="K109" s="59">
        <f>'вед.прил.14'!L35+'вед.прил.14'!L281</f>
        <v>465</v>
      </c>
      <c r="L109" s="59">
        <f>'вед.прил.14'!M35+'вед.прил.14'!M281</f>
        <v>0</v>
      </c>
      <c r="M109" s="59">
        <f>K109+L109</f>
        <v>465</v>
      </c>
    </row>
    <row r="110" spans="2:13" ht="15.75" customHeight="1">
      <c r="B110" s="74" t="s">
        <v>120</v>
      </c>
      <c r="C110" s="52" t="s">
        <v>52</v>
      </c>
      <c r="D110" s="52" t="s">
        <v>93</v>
      </c>
      <c r="E110" s="52" t="s">
        <v>215</v>
      </c>
      <c r="F110" s="52" t="s">
        <v>119</v>
      </c>
      <c r="G110" s="52"/>
      <c r="H110" s="57">
        <f aca="true" t="shared" si="42" ref="H110:M111">H111</f>
        <v>45</v>
      </c>
      <c r="I110" s="57">
        <f t="shared" si="42"/>
        <v>0</v>
      </c>
      <c r="J110" s="57">
        <f t="shared" si="42"/>
        <v>45</v>
      </c>
      <c r="K110" s="57">
        <f t="shared" si="42"/>
        <v>45</v>
      </c>
      <c r="L110" s="57">
        <f t="shared" si="42"/>
        <v>0</v>
      </c>
      <c r="M110" s="57">
        <f t="shared" si="42"/>
        <v>45</v>
      </c>
    </row>
    <row r="111" spans="2:13" ht="13.5">
      <c r="B111" s="74" t="s">
        <v>122</v>
      </c>
      <c r="C111" s="52" t="s">
        <v>52</v>
      </c>
      <c r="D111" s="52" t="s">
        <v>93</v>
      </c>
      <c r="E111" s="52" t="s">
        <v>215</v>
      </c>
      <c r="F111" s="52" t="s">
        <v>121</v>
      </c>
      <c r="G111" s="52"/>
      <c r="H111" s="57">
        <f t="shared" si="42"/>
        <v>45</v>
      </c>
      <c r="I111" s="57">
        <f t="shared" si="42"/>
        <v>0</v>
      </c>
      <c r="J111" s="57">
        <f t="shared" si="42"/>
        <v>45</v>
      </c>
      <c r="K111" s="57">
        <f t="shared" si="42"/>
        <v>45</v>
      </c>
      <c r="L111" s="57">
        <f t="shared" si="42"/>
        <v>0</v>
      </c>
      <c r="M111" s="57">
        <f t="shared" si="42"/>
        <v>45</v>
      </c>
    </row>
    <row r="112" spans="2:13" ht="13.5">
      <c r="B112" s="77" t="s">
        <v>99</v>
      </c>
      <c r="C112" s="53" t="s">
        <v>52</v>
      </c>
      <c r="D112" s="53" t="s">
        <v>93</v>
      </c>
      <c r="E112" s="53" t="s">
        <v>215</v>
      </c>
      <c r="F112" s="53" t="s">
        <v>121</v>
      </c>
      <c r="G112" s="53" t="s">
        <v>85</v>
      </c>
      <c r="H112" s="59">
        <f>'вед.прил.14'!I284</f>
        <v>45</v>
      </c>
      <c r="I112" s="59">
        <f>'вед.прил.14'!J284</f>
        <v>0</v>
      </c>
      <c r="J112" s="59">
        <f>H112+I112</f>
        <v>45</v>
      </c>
      <c r="K112" s="59">
        <f>'вед.прил.14'!L284</f>
        <v>45</v>
      </c>
      <c r="L112" s="59">
        <f>'вед.прил.14'!M284</f>
        <v>0</v>
      </c>
      <c r="M112" s="59">
        <f>K112+L112</f>
        <v>45</v>
      </c>
    </row>
    <row r="113" spans="2:13" ht="41.25">
      <c r="B113" s="73" t="s">
        <v>313</v>
      </c>
      <c r="C113" s="52" t="s">
        <v>52</v>
      </c>
      <c r="D113" s="52" t="s">
        <v>93</v>
      </c>
      <c r="E113" s="52" t="s">
        <v>289</v>
      </c>
      <c r="F113" s="52"/>
      <c r="G113" s="52"/>
      <c r="H113" s="57">
        <f aca="true" t="shared" si="43" ref="H113:M113">H114+H119</f>
        <v>57</v>
      </c>
      <c r="I113" s="57">
        <f t="shared" si="43"/>
        <v>0</v>
      </c>
      <c r="J113" s="57">
        <f t="shared" si="43"/>
        <v>57</v>
      </c>
      <c r="K113" s="57">
        <f t="shared" si="43"/>
        <v>0</v>
      </c>
      <c r="L113" s="57">
        <f t="shared" si="43"/>
        <v>0</v>
      </c>
      <c r="M113" s="57">
        <f t="shared" si="43"/>
        <v>0</v>
      </c>
    </row>
    <row r="114" spans="2:13" ht="114" customHeight="1">
      <c r="B114" s="73" t="s">
        <v>315</v>
      </c>
      <c r="C114" s="52" t="s">
        <v>52</v>
      </c>
      <c r="D114" s="52" t="s">
        <v>93</v>
      </c>
      <c r="E114" s="52" t="s">
        <v>290</v>
      </c>
      <c r="F114" s="52"/>
      <c r="G114" s="52"/>
      <c r="H114" s="57">
        <f aca="true" t="shared" si="44" ref="H114:M117">H115</f>
        <v>27</v>
      </c>
      <c r="I114" s="57">
        <f t="shared" si="44"/>
        <v>0</v>
      </c>
      <c r="J114" s="57">
        <f t="shared" si="44"/>
        <v>27</v>
      </c>
      <c r="K114" s="57">
        <f t="shared" si="44"/>
        <v>0</v>
      </c>
      <c r="L114" s="57">
        <f t="shared" si="44"/>
        <v>0</v>
      </c>
      <c r="M114" s="57">
        <f t="shared" si="44"/>
        <v>0</v>
      </c>
    </row>
    <row r="115" spans="2:13" ht="13.5">
      <c r="B115" s="74" t="s">
        <v>234</v>
      </c>
      <c r="C115" s="52" t="s">
        <v>52</v>
      </c>
      <c r="D115" s="52" t="s">
        <v>93</v>
      </c>
      <c r="E115" s="52" t="s">
        <v>291</v>
      </c>
      <c r="F115" s="52"/>
      <c r="G115" s="52"/>
      <c r="H115" s="57">
        <f t="shared" si="44"/>
        <v>27</v>
      </c>
      <c r="I115" s="57">
        <f t="shared" si="44"/>
        <v>0</v>
      </c>
      <c r="J115" s="57">
        <f t="shared" si="44"/>
        <v>27</v>
      </c>
      <c r="K115" s="57">
        <f t="shared" si="44"/>
        <v>0</v>
      </c>
      <c r="L115" s="57">
        <f t="shared" si="44"/>
        <v>0</v>
      </c>
      <c r="M115" s="57">
        <f t="shared" si="44"/>
        <v>0</v>
      </c>
    </row>
    <row r="116" spans="2:13" ht="41.25">
      <c r="B116" s="74" t="s">
        <v>374</v>
      </c>
      <c r="C116" s="52" t="s">
        <v>52</v>
      </c>
      <c r="D116" s="52" t="s">
        <v>93</v>
      </c>
      <c r="E116" s="52" t="s">
        <v>291</v>
      </c>
      <c r="F116" s="52" t="s">
        <v>110</v>
      </c>
      <c r="G116" s="52"/>
      <c r="H116" s="57">
        <f t="shared" si="44"/>
        <v>27</v>
      </c>
      <c r="I116" s="57">
        <f t="shared" si="44"/>
        <v>0</v>
      </c>
      <c r="J116" s="57">
        <f t="shared" si="44"/>
        <v>27</v>
      </c>
      <c r="K116" s="57">
        <f t="shared" si="44"/>
        <v>0</v>
      </c>
      <c r="L116" s="57">
        <f t="shared" si="44"/>
        <v>0</v>
      </c>
      <c r="M116" s="57">
        <f t="shared" si="44"/>
        <v>0</v>
      </c>
    </row>
    <row r="117" spans="2:13" ht="41.25">
      <c r="B117" s="74" t="s">
        <v>346</v>
      </c>
      <c r="C117" s="52" t="s">
        <v>52</v>
      </c>
      <c r="D117" s="52" t="s">
        <v>93</v>
      </c>
      <c r="E117" s="52" t="s">
        <v>291</v>
      </c>
      <c r="F117" s="52" t="s">
        <v>112</v>
      </c>
      <c r="G117" s="52"/>
      <c r="H117" s="57">
        <f t="shared" si="44"/>
        <v>27</v>
      </c>
      <c r="I117" s="57">
        <f t="shared" si="44"/>
        <v>0</v>
      </c>
      <c r="J117" s="57">
        <f t="shared" si="44"/>
        <v>27</v>
      </c>
      <c r="K117" s="57">
        <f t="shared" si="44"/>
        <v>0</v>
      </c>
      <c r="L117" s="57">
        <f t="shared" si="44"/>
        <v>0</v>
      </c>
      <c r="M117" s="57">
        <f t="shared" si="44"/>
        <v>0</v>
      </c>
    </row>
    <row r="118" spans="2:13" ht="13.5">
      <c r="B118" s="77" t="s">
        <v>99</v>
      </c>
      <c r="C118" s="53" t="s">
        <v>52</v>
      </c>
      <c r="D118" s="53" t="s">
        <v>93</v>
      </c>
      <c r="E118" s="53" t="s">
        <v>291</v>
      </c>
      <c r="F118" s="53" t="s">
        <v>112</v>
      </c>
      <c r="G118" s="53" t="s">
        <v>85</v>
      </c>
      <c r="H118" s="59">
        <f>'вед.прил.14'!I265</f>
        <v>27</v>
      </c>
      <c r="I118" s="59">
        <f>'вед.прил.14'!J265</f>
        <v>0</v>
      </c>
      <c r="J118" s="59">
        <f>H118+I118</f>
        <v>27</v>
      </c>
      <c r="K118" s="59">
        <f>'вед.прил.14'!L265</f>
        <v>0</v>
      </c>
      <c r="L118" s="59">
        <f>'вед.прил.14'!M265</f>
        <v>0</v>
      </c>
      <c r="M118" s="59">
        <f>K118+L118</f>
        <v>0</v>
      </c>
    </row>
    <row r="119" spans="2:13" ht="41.25">
      <c r="B119" s="73" t="s">
        <v>316</v>
      </c>
      <c r="C119" s="52" t="s">
        <v>52</v>
      </c>
      <c r="D119" s="52" t="s">
        <v>93</v>
      </c>
      <c r="E119" s="52" t="s">
        <v>398</v>
      </c>
      <c r="F119" s="53"/>
      <c r="G119" s="53"/>
      <c r="H119" s="57">
        <f aca="true" t="shared" si="45" ref="H119:M122">H120</f>
        <v>30</v>
      </c>
      <c r="I119" s="57">
        <f t="shared" si="45"/>
        <v>0</v>
      </c>
      <c r="J119" s="57">
        <f t="shared" si="45"/>
        <v>30</v>
      </c>
      <c r="K119" s="57">
        <f t="shared" si="45"/>
        <v>0</v>
      </c>
      <c r="L119" s="57">
        <f t="shared" si="45"/>
        <v>0</v>
      </c>
      <c r="M119" s="57">
        <f t="shared" si="45"/>
        <v>0</v>
      </c>
    </row>
    <row r="120" spans="2:13" ht="13.5">
      <c r="B120" s="74" t="s">
        <v>234</v>
      </c>
      <c r="C120" s="52" t="s">
        <v>52</v>
      </c>
      <c r="D120" s="52" t="s">
        <v>93</v>
      </c>
      <c r="E120" s="52" t="s">
        <v>399</v>
      </c>
      <c r="F120" s="52"/>
      <c r="G120" s="52"/>
      <c r="H120" s="57">
        <f t="shared" si="45"/>
        <v>30</v>
      </c>
      <c r="I120" s="57">
        <f t="shared" si="45"/>
        <v>0</v>
      </c>
      <c r="J120" s="57">
        <f t="shared" si="45"/>
        <v>30</v>
      </c>
      <c r="K120" s="57">
        <f t="shared" si="45"/>
        <v>0</v>
      </c>
      <c r="L120" s="57">
        <f t="shared" si="45"/>
        <v>0</v>
      </c>
      <c r="M120" s="57">
        <f t="shared" si="45"/>
        <v>0</v>
      </c>
    </row>
    <row r="121" spans="2:13" ht="41.25">
      <c r="B121" s="74" t="s">
        <v>374</v>
      </c>
      <c r="C121" s="52" t="s">
        <v>52</v>
      </c>
      <c r="D121" s="52" t="s">
        <v>93</v>
      </c>
      <c r="E121" s="52" t="s">
        <v>399</v>
      </c>
      <c r="F121" s="52" t="s">
        <v>110</v>
      </c>
      <c r="G121" s="52"/>
      <c r="H121" s="57">
        <f t="shared" si="45"/>
        <v>30</v>
      </c>
      <c r="I121" s="57">
        <f t="shared" si="45"/>
        <v>0</v>
      </c>
      <c r="J121" s="57">
        <f t="shared" si="45"/>
        <v>30</v>
      </c>
      <c r="K121" s="57">
        <f t="shared" si="45"/>
        <v>0</v>
      </c>
      <c r="L121" s="57">
        <f t="shared" si="45"/>
        <v>0</v>
      </c>
      <c r="M121" s="57">
        <f t="shared" si="45"/>
        <v>0</v>
      </c>
    </row>
    <row r="122" spans="2:13" ht="41.25">
      <c r="B122" s="74" t="s">
        <v>346</v>
      </c>
      <c r="C122" s="52" t="s">
        <v>52</v>
      </c>
      <c r="D122" s="52" t="s">
        <v>93</v>
      </c>
      <c r="E122" s="52" t="s">
        <v>399</v>
      </c>
      <c r="F122" s="52" t="s">
        <v>112</v>
      </c>
      <c r="G122" s="52"/>
      <c r="H122" s="57">
        <f t="shared" si="45"/>
        <v>30</v>
      </c>
      <c r="I122" s="57">
        <f t="shared" si="45"/>
        <v>0</v>
      </c>
      <c r="J122" s="57">
        <f t="shared" si="45"/>
        <v>30</v>
      </c>
      <c r="K122" s="57">
        <f t="shared" si="45"/>
        <v>0</v>
      </c>
      <c r="L122" s="57">
        <f t="shared" si="45"/>
        <v>0</v>
      </c>
      <c r="M122" s="57">
        <f t="shared" si="45"/>
        <v>0</v>
      </c>
    </row>
    <row r="123" spans="2:13" ht="13.5">
      <c r="B123" s="77" t="s">
        <v>99</v>
      </c>
      <c r="C123" s="53" t="s">
        <v>52</v>
      </c>
      <c r="D123" s="53" t="s">
        <v>93</v>
      </c>
      <c r="E123" s="53" t="s">
        <v>399</v>
      </c>
      <c r="F123" s="53" t="s">
        <v>112</v>
      </c>
      <c r="G123" s="53" t="s">
        <v>85</v>
      </c>
      <c r="H123" s="59">
        <f>'вед.прил.14'!I270</f>
        <v>30</v>
      </c>
      <c r="I123" s="59">
        <f>'вед.прил.14'!J270</f>
        <v>0</v>
      </c>
      <c r="J123" s="59">
        <f>H123+I123</f>
        <v>30</v>
      </c>
      <c r="K123" s="59">
        <f>'вед.прил.14'!L270</f>
        <v>0</v>
      </c>
      <c r="L123" s="59">
        <f>'вед.прил.14'!M270</f>
        <v>0</v>
      </c>
      <c r="M123" s="59">
        <f>K123+L123</f>
        <v>0</v>
      </c>
    </row>
    <row r="124" spans="2:13" ht="54.75">
      <c r="B124" s="115" t="s">
        <v>378</v>
      </c>
      <c r="C124" s="52" t="s">
        <v>52</v>
      </c>
      <c r="D124" s="52" t="s">
        <v>93</v>
      </c>
      <c r="E124" s="52" t="s">
        <v>379</v>
      </c>
      <c r="F124" s="52"/>
      <c r="G124" s="52"/>
      <c r="H124" s="57">
        <f aca="true" t="shared" si="46" ref="H124:M128">H125</f>
        <v>309.6</v>
      </c>
      <c r="I124" s="57">
        <f t="shared" si="46"/>
        <v>0</v>
      </c>
      <c r="J124" s="57">
        <f t="shared" si="46"/>
        <v>309.6</v>
      </c>
      <c r="K124" s="57">
        <f t="shared" si="46"/>
        <v>309.6</v>
      </c>
      <c r="L124" s="57">
        <f t="shared" si="46"/>
        <v>0</v>
      </c>
      <c r="M124" s="57">
        <f t="shared" si="46"/>
        <v>309.6</v>
      </c>
    </row>
    <row r="125" spans="2:13" ht="41.25">
      <c r="B125" s="115" t="s">
        <v>380</v>
      </c>
      <c r="C125" s="52" t="s">
        <v>52</v>
      </c>
      <c r="D125" s="52" t="s">
        <v>93</v>
      </c>
      <c r="E125" s="52" t="s">
        <v>381</v>
      </c>
      <c r="F125" s="52"/>
      <c r="G125" s="52"/>
      <c r="H125" s="57">
        <f t="shared" si="46"/>
        <v>309.6</v>
      </c>
      <c r="I125" s="57">
        <f t="shared" si="46"/>
        <v>0</v>
      </c>
      <c r="J125" s="57">
        <f t="shared" si="46"/>
        <v>309.6</v>
      </c>
      <c r="K125" s="57">
        <f t="shared" si="46"/>
        <v>309.6</v>
      </c>
      <c r="L125" s="57">
        <f t="shared" si="46"/>
        <v>0</v>
      </c>
      <c r="M125" s="57">
        <f t="shared" si="46"/>
        <v>309.6</v>
      </c>
    </row>
    <row r="126" spans="2:13" ht="13.5">
      <c r="B126" s="74" t="s">
        <v>234</v>
      </c>
      <c r="C126" s="52" t="s">
        <v>52</v>
      </c>
      <c r="D126" s="52" t="s">
        <v>93</v>
      </c>
      <c r="E126" s="52" t="s">
        <v>382</v>
      </c>
      <c r="F126" s="52"/>
      <c r="G126" s="52"/>
      <c r="H126" s="57">
        <f t="shared" si="46"/>
        <v>309.6</v>
      </c>
      <c r="I126" s="57">
        <f t="shared" si="46"/>
        <v>0</v>
      </c>
      <c r="J126" s="57">
        <f t="shared" si="46"/>
        <v>309.6</v>
      </c>
      <c r="K126" s="57">
        <f t="shared" si="46"/>
        <v>309.6</v>
      </c>
      <c r="L126" s="57">
        <f t="shared" si="46"/>
        <v>0</v>
      </c>
      <c r="M126" s="57">
        <f t="shared" si="46"/>
        <v>309.6</v>
      </c>
    </row>
    <row r="127" spans="2:13" ht="82.5">
      <c r="B127" s="73" t="s">
        <v>344</v>
      </c>
      <c r="C127" s="52" t="s">
        <v>52</v>
      </c>
      <c r="D127" s="52" t="s">
        <v>93</v>
      </c>
      <c r="E127" s="52" t="s">
        <v>382</v>
      </c>
      <c r="F127" s="52" t="s">
        <v>108</v>
      </c>
      <c r="G127" s="52"/>
      <c r="H127" s="57">
        <f t="shared" si="46"/>
        <v>309.6</v>
      </c>
      <c r="I127" s="57">
        <f t="shared" si="46"/>
        <v>0</v>
      </c>
      <c r="J127" s="57">
        <f t="shared" si="46"/>
        <v>309.6</v>
      </c>
      <c r="K127" s="57">
        <f t="shared" si="46"/>
        <v>309.6</v>
      </c>
      <c r="L127" s="57">
        <f t="shared" si="46"/>
        <v>0</v>
      </c>
      <c r="M127" s="57">
        <f t="shared" si="46"/>
        <v>309.6</v>
      </c>
    </row>
    <row r="128" spans="2:13" ht="27">
      <c r="B128" s="73" t="s">
        <v>343</v>
      </c>
      <c r="C128" s="52" t="s">
        <v>52</v>
      </c>
      <c r="D128" s="52" t="s">
        <v>93</v>
      </c>
      <c r="E128" s="52" t="s">
        <v>382</v>
      </c>
      <c r="F128" s="52" t="s">
        <v>109</v>
      </c>
      <c r="G128" s="52"/>
      <c r="H128" s="57">
        <f t="shared" si="46"/>
        <v>309.6</v>
      </c>
      <c r="I128" s="57">
        <f t="shared" si="46"/>
        <v>0</v>
      </c>
      <c r="J128" s="57">
        <f t="shared" si="46"/>
        <v>309.6</v>
      </c>
      <c r="K128" s="57">
        <f t="shared" si="46"/>
        <v>309.6</v>
      </c>
      <c r="L128" s="57">
        <f t="shared" si="46"/>
        <v>0</v>
      </c>
      <c r="M128" s="57">
        <f t="shared" si="46"/>
        <v>309.6</v>
      </c>
    </row>
    <row r="129" spans="2:13" ht="13.5">
      <c r="B129" s="75" t="s">
        <v>99</v>
      </c>
      <c r="C129" s="53" t="s">
        <v>52</v>
      </c>
      <c r="D129" s="53" t="s">
        <v>93</v>
      </c>
      <c r="E129" s="53" t="s">
        <v>382</v>
      </c>
      <c r="F129" s="53" t="s">
        <v>109</v>
      </c>
      <c r="G129" s="53" t="s">
        <v>85</v>
      </c>
      <c r="H129" s="59">
        <f>'вед.прил.14'!I276</f>
        <v>309.6</v>
      </c>
      <c r="I129" s="59">
        <f>'вед.прил.14'!J276</f>
        <v>0</v>
      </c>
      <c r="J129" s="59">
        <f>'вед.прил.14'!K276</f>
        <v>309.6</v>
      </c>
      <c r="K129" s="59">
        <f>'вед.прил.14'!L276</f>
        <v>309.6</v>
      </c>
      <c r="L129" s="59">
        <f>'вед.прил.14'!P276</f>
        <v>0</v>
      </c>
      <c r="M129" s="59">
        <f>'вед.прил.14'!W276</f>
        <v>309.6</v>
      </c>
    </row>
    <row r="130" spans="2:13" s="9" customFormat="1" ht="13.5">
      <c r="B130" s="93" t="s">
        <v>40</v>
      </c>
      <c r="C130" s="94" t="s">
        <v>55</v>
      </c>
      <c r="D130" s="94"/>
      <c r="E130" s="94"/>
      <c r="F130" s="94"/>
      <c r="G130" s="94"/>
      <c r="H130" s="61">
        <f aca="true" t="shared" si="47" ref="H130:M130">H152+H192+H146+H133</f>
        <v>44153.5</v>
      </c>
      <c r="I130" s="61">
        <f t="shared" si="47"/>
        <v>0</v>
      </c>
      <c r="J130" s="61">
        <f t="shared" si="47"/>
        <v>44153.5</v>
      </c>
      <c r="K130" s="61">
        <f t="shared" si="47"/>
        <v>34670.8</v>
      </c>
      <c r="L130" s="61">
        <f t="shared" si="47"/>
        <v>0</v>
      </c>
      <c r="M130" s="61">
        <f t="shared" si="47"/>
        <v>34670.8</v>
      </c>
    </row>
    <row r="131" spans="2:13" s="9" customFormat="1" ht="13.5">
      <c r="B131" s="93" t="s">
        <v>99</v>
      </c>
      <c r="C131" s="94" t="s">
        <v>55</v>
      </c>
      <c r="D131" s="94"/>
      <c r="E131" s="94"/>
      <c r="F131" s="94"/>
      <c r="G131" s="94" t="s">
        <v>85</v>
      </c>
      <c r="H131" s="61">
        <f aca="true" t="shared" si="48" ref="H131:M131">H151+H158+H167+H197+H173+H191+H145+H140+H177</f>
        <v>4670.8</v>
      </c>
      <c r="I131" s="61">
        <f t="shared" si="48"/>
        <v>0</v>
      </c>
      <c r="J131" s="61">
        <f t="shared" si="48"/>
        <v>4670.8</v>
      </c>
      <c r="K131" s="61">
        <f t="shared" si="48"/>
        <v>4670.8</v>
      </c>
      <c r="L131" s="61">
        <f t="shared" si="48"/>
        <v>0</v>
      </c>
      <c r="M131" s="61">
        <f t="shared" si="48"/>
        <v>4670.8</v>
      </c>
    </row>
    <row r="132" spans="2:13" s="9" customFormat="1" ht="13.5">
      <c r="B132" s="93" t="s">
        <v>100</v>
      </c>
      <c r="C132" s="94" t="s">
        <v>55</v>
      </c>
      <c r="D132" s="94"/>
      <c r="E132" s="94"/>
      <c r="F132" s="94"/>
      <c r="G132" s="94" t="s">
        <v>86</v>
      </c>
      <c r="H132" s="61">
        <f aca="true" t="shared" si="49" ref="H132:M132">H183+H163+H187</f>
        <v>39482.7</v>
      </c>
      <c r="I132" s="61">
        <f t="shared" si="49"/>
        <v>0</v>
      </c>
      <c r="J132" s="61">
        <f t="shared" si="49"/>
        <v>39482.7</v>
      </c>
      <c r="K132" s="61">
        <f t="shared" si="49"/>
        <v>30000</v>
      </c>
      <c r="L132" s="61">
        <f t="shared" si="49"/>
        <v>0</v>
      </c>
      <c r="M132" s="61">
        <f t="shared" si="49"/>
        <v>30000</v>
      </c>
    </row>
    <row r="133" spans="2:13" s="9" customFormat="1" ht="13.5">
      <c r="B133" s="145" t="s">
        <v>101</v>
      </c>
      <c r="C133" s="94" t="s">
        <v>55</v>
      </c>
      <c r="D133" s="94" t="s">
        <v>52</v>
      </c>
      <c r="E133" s="94"/>
      <c r="F133" s="94"/>
      <c r="G133" s="94"/>
      <c r="H133" s="61">
        <f aca="true" t="shared" si="50" ref="H133:M144">H134</f>
        <v>120</v>
      </c>
      <c r="I133" s="61">
        <f t="shared" si="50"/>
        <v>0</v>
      </c>
      <c r="J133" s="61">
        <f t="shared" si="50"/>
        <v>120</v>
      </c>
      <c r="K133" s="61">
        <f t="shared" si="50"/>
        <v>120</v>
      </c>
      <c r="L133" s="61">
        <f t="shared" si="50"/>
        <v>0</v>
      </c>
      <c r="M133" s="61">
        <f t="shared" si="50"/>
        <v>120</v>
      </c>
    </row>
    <row r="134" spans="2:13" s="9" customFormat="1" ht="29.25" customHeight="1">
      <c r="B134" s="74" t="s">
        <v>334</v>
      </c>
      <c r="C134" s="52" t="s">
        <v>55</v>
      </c>
      <c r="D134" s="52" t="s">
        <v>52</v>
      </c>
      <c r="E134" s="52" t="s">
        <v>235</v>
      </c>
      <c r="F134" s="52"/>
      <c r="G134" s="52"/>
      <c r="H134" s="150">
        <f t="shared" si="50"/>
        <v>120</v>
      </c>
      <c r="I134" s="150">
        <f t="shared" si="50"/>
        <v>0</v>
      </c>
      <c r="J134" s="150">
        <f t="shared" si="50"/>
        <v>120</v>
      </c>
      <c r="K134" s="150">
        <f t="shared" si="50"/>
        <v>120</v>
      </c>
      <c r="L134" s="150">
        <f t="shared" si="50"/>
        <v>0</v>
      </c>
      <c r="M134" s="150">
        <f t="shared" si="50"/>
        <v>120</v>
      </c>
    </row>
    <row r="135" spans="2:13" s="9" customFormat="1" ht="31.5" customHeight="1">
      <c r="B135" s="74" t="s">
        <v>363</v>
      </c>
      <c r="C135" s="52" t="s">
        <v>55</v>
      </c>
      <c r="D135" s="52" t="s">
        <v>52</v>
      </c>
      <c r="E135" s="52" t="s">
        <v>236</v>
      </c>
      <c r="F135" s="52"/>
      <c r="G135" s="52"/>
      <c r="H135" s="150">
        <f aca="true" t="shared" si="51" ref="H135:M135">H141+H136</f>
        <v>120</v>
      </c>
      <c r="I135" s="150">
        <f t="shared" si="51"/>
        <v>0</v>
      </c>
      <c r="J135" s="150">
        <f t="shared" si="51"/>
        <v>120</v>
      </c>
      <c r="K135" s="150">
        <f t="shared" si="51"/>
        <v>120</v>
      </c>
      <c r="L135" s="150">
        <f t="shared" si="51"/>
        <v>0</v>
      </c>
      <c r="M135" s="150">
        <f t="shared" si="51"/>
        <v>120</v>
      </c>
    </row>
    <row r="136" spans="2:13" s="9" customFormat="1" ht="69" customHeight="1">
      <c r="B136" s="74" t="s">
        <v>391</v>
      </c>
      <c r="C136" s="52" t="s">
        <v>55</v>
      </c>
      <c r="D136" s="52" t="s">
        <v>52</v>
      </c>
      <c r="E136" s="52" t="s">
        <v>392</v>
      </c>
      <c r="F136" s="52"/>
      <c r="G136" s="52"/>
      <c r="H136" s="150">
        <f aca="true" t="shared" si="52" ref="H136:M139">H137</f>
        <v>120</v>
      </c>
      <c r="I136" s="150">
        <f t="shared" si="52"/>
        <v>0</v>
      </c>
      <c r="J136" s="150">
        <f t="shared" si="52"/>
        <v>120</v>
      </c>
      <c r="K136" s="150">
        <f t="shared" si="52"/>
        <v>120</v>
      </c>
      <c r="L136" s="150">
        <f t="shared" si="52"/>
        <v>0</v>
      </c>
      <c r="M136" s="150">
        <f t="shared" si="52"/>
        <v>120</v>
      </c>
    </row>
    <row r="137" spans="2:13" s="9" customFormat="1" ht="18" customHeight="1">
      <c r="B137" s="146" t="s">
        <v>234</v>
      </c>
      <c r="C137" s="52" t="s">
        <v>55</v>
      </c>
      <c r="D137" s="52" t="s">
        <v>52</v>
      </c>
      <c r="E137" s="52" t="s">
        <v>375</v>
      </c>
      <c r="F137" s="52"/>
      <c r="G137" s="52"/>
      <c r="H137" s="150">
        <f t="shared" si="52"/>
        <v>120</v>
      </c>
      <c r="I137" s="150">
        <f t="shared" si="52"/>
        <v>0</v>
      </c>
      <c r="J137" s="150">
        <f t="shared" si="52"/>
        <v>120</v>
      </c>
      <c r="K137" s="150">
        <f t="shared" si="52"/>
        <v>120</v>
      </c>
      <c r="L137" s="150">
        <f t="shared" si="52"/>
        <v>0</v>
      </c>
      <c r="M137" s="150">
        <f t="shared" si="52"/>
        <v>120</v>
      </c>
    </row>
    <row r="138" spans="2:13" s="9" customFormat="1" ht="45" customHeight="1">
      <c r="B138" s="146" t="s">
        <v>114</v>
      </c>
      <c r="C138" s="52" t="s">
        <v>55</v>
      </c>
      <c r="D138" s="52" t="s">
        <v>52</v>
      </c>
      <c r="E138" s="52" t="s">
        <v>375</v>
      </c>
      <c r="F138" s="52" t="s">
        <v>113</v>
      </c>
      <c r="G138" s="52"/>
      <c r="H138" s="150">
        <f t="shared" si="52"/>
        <v>120</v>
      </c>
      <c r="I138" s="150">
        <f t="shared" si="52"/>
        <v>0</v>
      </c>
      <c r="J138" s="150">
        <f t="shared" si="52"/>
        <v>120</v>
      </c>
      <c r="K138" s="150">
        <f t="shared" si="52"/>
        <v>120</v>
      </c>
      <c r="L138" s="150">
        <f t="shared" si="52"/>
        <v>0</v>
      </c>
      <c r="M138" s="150">
        <f t="shared" si="52"/>
        <v>120</v>
      </c>
    </row>
    <row r="139" spans="2:13" s="9" customFormat="1" ht="18" customHeight="1">
      <c r="B139" s="146" t="s">
        <v>116</v>
      </c>
      <c r="C139" s="52" t="s">
        <v>55</v>
      </c>
      <c r="D139" s="52" t="s">
        <v>52</v>
      </c>
      <c r="E139" s="52" t="s">
        <v>375</v>
      </c>
      <c r="F139" s="52" t="s">
        <v>115</v>
      </c>
      <c r="G139" s="52"/>
      <c r="H139" s="150">
        <f t="shared" si="52"/>
        <v>120</v>
      </c>
      <c r="I139" s="150">
        <f t="shared" si="52"/>
        <v>0</v>
      </c>
      <c r="J139" s="150">
        <f t="shared" si="52"/>
        <v>120</v>
      </c>
      <c r="K139" s="150">
        <f t="shared" si="52"/>
        <v>120</v>
      </c>
      <c r="L139" s="150">
        <f t="shared" si="52"/>
        <v>0</v>
      </c>
      <c r="M139" s="150">
        <f t="shared" si="52"/>
        <v>120</v>
      </c>
    </row>
    <row r="140" spans="2:13" s="9" customFormat="1" ht="19.5" customHeight="1">
      <c r="B140" s="75" t="s">
        <v>99</v>
      </c>
      <c r="C140" s="53" t="s">
        <v>55</v>
      </c>
      <c r="D140" s="53" t="s">
        <v>52</v>
      </c>
      <c r="E140" s="53" t="s">
        <v>375</v>
      </c>
      <c r="F140" s="53" t="s">
        <v>115</v>
      </c>
      <c r="G140" s="53" t="s">
        <v>85</v>
      </c>
      <c r="H140" s="65">
        <f>'вед.прил.14'!I60</f>
        <v>120</v>
      </c>
      <c r="I140" s="65">
        <f>'вед.прил.14'!J60</f>
        <v>0</v>
      </c>
      <c r="J140" s="65">
        <f>'вед.прил.14'!K60</f>
        <v>120</v>
      </c>
      <c r="K140" s="65">
        <f>'вед.прил.14'!L60</f>
        <v>120</v>
      </c>
      <c r="L140" s="65">
        <f>'вед.прил.14'!P60</f>
        <v>0</v>
      </c>
      <c r="M140" s="65">
        <f>'вед.прил.14'!W60</f>
        <v>120</v>
      </c>
    </row>
    <row r="141" spans="2:13" s="9" customFormat="1" ht="54.75" customHeight="1">
      <c r="B141" s="74" t="s">
        <v>396</v>
      </c>
      <c r="C141" s="52" t="s">
        <v>55</v>
      </c>
      <c r="D141" s="52" t="s">
        <v>52</v>
      </c>
      <c r="E141" s="52" t="s">
        <v>237</v>
      </c>
      <c r="F141" s="52"/>
      <c r="G141" s="52"/>
      <c r="H141" s="150">
        <f t="shared" si="50"/>
        <v>0</v>
      </c>
      <c r="I141" s="150">
        <f t="shared" si="50"/>
        <v>0</v>
      </c>
      <c r="J141" s="150">
        <f t="shared" si="50"/>
        <v>0</v>
      </c>
      <c r="K141" s="150">
        <f t="shared" si="50"/>
        <v>0</v>
      </c>
      <c r="L141" s="150">
        <f t="shared" si="50"/>
        <v>0</v>
      </c>
      <c r="M141" s="150">
        <f t="shared" si="50"/>
        <v>0</v>
      </c>
    </row>
    <row r="142" spans="2:13" s="9" customFormat="1" ht="13.5">
      <c r="B142" s="146" t="s">
        <v>234</v>
      </c>
      <c r="C142" s="52" t="s">
        <v>55</v>
      </c>
      <c r="D142" s="52" t="s">
        <v>52</v>
      </c>
      <c r="E142" s="52" t="s">
        <v>238</v>
      </c>
      <c r="F142" s="52"/>
      <c r="G142" s="52"/>
      <c r="H142" s="150">
        <f t="shared" si="50"/>
        <v>0</v>
      </c>
      <c r="I142" s="150">
        <f t="shared" si="50"/>
        <v>0</v>
      </c>
      <c r="J142" s="150">
        <f t="shared" si="50"/>
        <v>0</v>
      </c>
      <c r="K142" s="150">
        <f t="shared" si="50"/>
        <v>0</v>
      </c>
      <c r="L142" s="150">
        <f t="shared" si="50"/>
        <v>0</v>
      </c>
      <c r="M142" s="150">
        <f t="shared" si="50"/>
        <v>0</v>
      </c>
    </row>
    <row r="143" spans="2:13" s="9" customFormat="1" ht="41.25">
      <c r="B143" s="146" t="s">
        <v>114</v>
      </c>
      <c r="C143" s="52" t="s">
        <v>55</v>
      </c>
      <c r="D143" s="52" t="s">
        <v>52</v>
      </c>
      <c r="E143" s="52" t="s">
        <v>238</v>
      </c>
      <c r="F143" s="52" t="s">
        <v>113</v>
      </c>
      <c r="G143" s="52"/>
      <c r="H143" s="150">
        <f t="shared" si="50"/>
        <v>0</v>
      </c>
      <c r="I143" s="150">
        <f t="shared" si="50"/>
        <v>0</v>
      </c>
      <c r="J143" s="150">
        <f t="shared" si="50"/>
        <v>0</v>
      </c>
      <c r="K143" s="150">
        <f t="shared" si="50"/>
        <v>0</v>
      </c>
      <c r="L143" s="150">
        <f t="shared" si="50"/>
        <v>0</v>
      </c>
      <c r="M143" s="150">
        <f t="shared" si="50"/>
        <v>0</v>
      </c>
    </row>
    <row r="144" spans="2:13" s="9" customFormat="1" ht="13.5">
      <c r="B144" s="146" t="s">
        <v>116</v>
      </c>
      <c r="C144" s="52" t="s">
        <v>55</v>
      </c>
      <c r="D144" s="52" t="s">
        <v>52</v>
      </c>
      <c r="E144" s="52" t="s">
        <v>238</v>
      </c>
      <c r="F144" s="52" t="s">
        <v>115</v>
      </c>
      <c r="G144" s="52"/>
      <c r="H144" s="150">
        <f t="shared" si="50"/>
        <v>0</v>
      </c>
      <c r="I144" s="150">
        <f t="shared" si="50"/>
        <v>0</v>
      </c>
      <c r="J144" s="150">
        <f t="shared" si="50"/>
        <v>0</v>
      </c>
      <c r="K144" s="150">
        <f t="shared" si="50"/>
        <v>0</v>
      </c>
      <c r="L144" s="150">
        <f t="shared" si="50"/>
        <v>0</v>
      </c>
      <c r="M144" s="150">
        <f t="shared" si="50"/>
        <v>0</v>
      </c>
    </row>
    <row r="145" spans="2:13" s="9" customFormat="1" ht="21" customHeight="1">
      <c r="B145" s="75" t="s">
        <v>99</v>
      </c>
      <c r="C145" s="53" t="s">
        <v>55</v>
      </c>
      <c r="D145" s="53" t="s">
        <v>52</v>
      </c>
      <c r="E145" s="53" t="s">
        <v>238</v>
      </c>
      <c r="F145" s="53" t="s">
        <v>115</v>
      </c>
      <c r="G145" s="53" t="s">
        <v>85</v>
      </c>
      <c r="H145" s="65">
        <f>'вед.прил.14'!I65</f>
        <v>0</v>
      </c>
      <c r="I145" s="65">
        <f>'вед.прил.14'!J65</f>
        <v>0</v>
      </c>
      <c r="J145" s="59">
        <f>'вед.прил.14'!K65</f>
        <v>0</v>
      </c>
      <c r="K145" s="65">
        <f>'вед.прил.14'!L65</f>
        <v>0</v>
      </c>
      <c r="L145" s="65">
        <f>'вед.прил.14'!P65</f>
        <v>0</v>
      </c>
      <c r="M145" s="59">
        <f>'вед.прил.14'!W65</f>
        <v>0</v>
      </c>
    </row>
    <row r="146" spans="2:13" ht="18" customHeight="1">
      <c r="B146" s="76" t="s">
        <v>162</v>
      </c>
      <c r="C146" s="54" t="s">
        <v>55</v>
      </c>
      <c r="D146" s="54" t="s">
        <v>56</v>
      </c>
      <c r="E146" s="54"/>
      <c r="F146" s="54"/>
      <c r="G146" s="54"/>
      <c r="H146" s="56">
        <f aca="true" t="shared" si="53" ref="H146:M147">H147</f>
        <v>70</v>
      </c>
      <c r="I146" s="56">
        <f t="shared" si="53"/>
        <v>0</v>
      </c>
      <c r="J146" s="56">
        <f t="shared" si="53"/>
        <v>70</v>
      </c>
      <c r="K146" s="56">
        <f t="shared" si="53"/>
        <v>70</v>
      </c>
      <c r="L146" s="56">
        <f t="shared" si="53"/>
        <v>0</v>
      </c>
      <c r="M146" s="56">
        <f t="shared" si="53"/>
        <v>70</v>
      </c>
    </row>
    <row r="147" spans="2:13" ht="18" customHeight="1">
      <c r="B147" s="73" t="s">
        <v>25</v>
      </c>
      <c r="C147" s="52" t="s">
        <v>55</v>
      </c>
      <c r="D147" s="52" t="s">
        <v>56</v>
      </c>
      <c r="E147" s="52" t="s">
        <v>210</v>
      </c>
      <c r="F147" s="54"/>
      <c r="G147" s="54"/>
      <c r="H147" s="57">
        <f t="shared" si="53"/>
        <v>70</v>
      </c>
      <c r="I147" s="57">
        <f t="shared" si="53"/>
        <v>0</v>
      </c>
      <c r="J147" s="57">
        <f t="shared" si="53"/>
        <v>70</v>
      </c>
      <c r="K147" s="57">
        <f t="shared" si="53"/>
        <v>70</v>
      </c>
      <c r="L147" s="57">
        <f t="shared" si="53"/>
        <v>0</v>
      </c>
      <c r="M147" s="57">
        <f t="shared" si="53"/>
        <v>70</v>
      </c>
    </row>
    <row r="148" spans="2:13" ht="71.25" customHeight="1">
      <c r="B148" s="73" t="s">
        <v>163</v>
      </c>
      <c r="C148" s="52" t="s">
        <v>55</v>
      </c>
      <c r="D148" s="52" t="s">
        <v>56</v>
      </c>
      <c r="E148" s="52" t="s">
        <v>164</v>
      </c>
      <c r="F148" s="52"/>
      <c r="G148" s="52"/>
      <c r="H148" s="57">
        <f aca="true" t="shared" si="54" ref="H148:M150">H149</f>
        <v>70</v>
      </c>
      <c r="I148" s="57">
        <f t="shared" si="54"/>
        <v>0</v>
      </c>
      <c r="J148" s="57">
        <f t="shared" si="54"/>
        <v>70</v>
      </c>
      <c r="K148" s="57">
        <f t="shared" si="54"/>
        <v>70</v>
      </c>
      <c r="L148" s="57">
        <f t="shared" si="54"/>
        <v>0</v>
      </c>
      <c r="M148" s="57">
        <f t="shared" si="54"/>
        <v>70</v>
      </c>
    </row>
    <row r="149" spans="2:13" ht="42.75" customHeight="1">
      <c r="B149" s="74" t="s">
        <v>374</v>
      </c>
      <c r="C149" s="52" t="s">
        <v>55</v>
      </c>
      <c r="D149" s="52" t="s">
        <v>56</v>
      </c>
      <c r="E149" s="52" t="s">
        <v>164</v>
      </c>
      <c r="F149" s="52" t="s">
        <v>110</v>
      </c>
      <c r="G149" s="52"/>
      <c r="H149" s="57">
        <f t="shared" si="54"/>
        <v>70</v>
      </c>
      <c r="I149" s="57">
        <f t="shared" si="54"/>
        <v>0</v>
      </c>
      <c r="J149" s="57">
        <f t="shared" si="54"/>
        <v>70</v>
      </c>
      <c r="K149" s="57">
        <f t="shared" si="54"/>
        <v>70</v>
      </c>
      <c r="L149" s="57">
        <f t="shared" si="54"/>
        <v>0</v>
      </c>
      <c r="M149" s="57">
        <f t="shared" si="54"/>
        <v>70</v>
      </c>
    </row>
    <row r="150" spans="2:13" ht="44.25" customHeight="1">
      <c r="B150" s="74" t="s">
        <v>346</v>
      </c>
      <c r="C150" s="52" t="s">
        <v>55</v>
      </c>
      <c r="D150" s="52" t="s">
        <v>56</v>
      </c>
      <c r="E150" s="52" t="s">
        <v>164</v>
      </c>
      <c r="F150" s="52" t="s">
        <v>112</v>
      </c>
      <c r="G150" s="52"/>
      <c r="H150" s="57">
        <f t="shared" si="54"/>
        <v>70</v>
      </c>
      <c r="I150" s="57">
        <f t="shared" si="54"/>
        <v>0</v>
      </c>
      <c r="J150" s="57">
        <f t="shared" si="54"/>
        <v>70</v>
      </c>
      <c r="K150" s="57">
        <f t="shared" si="54"/>
        <v>70</v>
      </c>
      <c r="L150" s="57">
        <f t="shared" si="54"/>
        <v>0</v>
      </c>
      <c r="M150" s="57">
        <f t="shared" si="54"/>
        <v>70</v>
      </c>
    </row>
    <row r="151" spans="2:13" ht="18" customHeight="1">
      <c r="B151" s="77" t="s">
        <v>99</v>
      </c>
      <c r="C151" s="53" t="s">
        <v>55</v>
      </c>
      <c r="D151" s="53" t="s">
        <v>56</v>
      </c>
      <c r="E151" s="53" t="s">
        <v>164</v>
      </c>
      <c r="F151" s="53" t="s">
        <v>112</v>
      </c>
      <c r="G151" s="53" t="s">
        <v>85</v>
      </c>
      <c r="H151" s="59">
        <f>'вед.прил.14'!I365</f>
        <v>70</v>
      </c>
      <c r="I151" s="59">
        <f>'вед.прил.14'!J365</f>
        <v>0</v>
      </c>
      <c r="J151" s="59">
        <f>H151+I151</f>
        <v>70</v>
      </c>
      <c r="K151" s="59">
        <f>'вед.прил.14'!L365</f>
        <v>70</v>
      </c>
      <c r="L151" s="59">
        <f>'вед.прил.14'!M365</f>
        <v>0</v>
      </c>
      <c r="M151" s="59">
        <f>K151+L151</f>
        <v>70</v>
      </c>
    </row>
    <row r="152" spans="2:13" ht="13.5">
      <c r="B152" s="76" t="s">
        <v>102</v>
      </c>
      <c r="C152" s="54" t="s">
        <v>55</v>
      </c>
      <c r="D152" s="54" t="s">
        <v>54</v>
      </c>
      <c r="E152" s="54"/>
      <c r="F152" s="54"/>
      <c r="G152" s="54"/>
      <c r="H152" s="56">
        <f aca="true" t="shared" si="55" ref="H152:M152">H153+H168+H178+H174</f>
        <v>43763.5</v>
      </c>
      <c r="I152" s="56">
        <f t="shared" si="55"/>
        <v>0</v>
      </c>
      <c r="J152" s="56">
        <f t="shared" si="55"/>
        <v>43763.5</v>
      </c>
      <c r="K152" s="56">
        <f t="shared" si="55"/>
        <v>34280.8</v>
      </c>
      <c r="L152" s="56">
        <f t="shared" si="55"/>
        <v>0</v>
      </c>
      <c r="M152" s="56">
        <f t="shared" si="55"/>
        <v>34280.8</v>
      </c>
    </row>
    <row r="153" spans="2:13" ht="61.5" customHeight="1">
      <c r="B153" s="74" t="s">
        <v>149</v>
      </c>
      <c r="C153" s="52" t="s">
        <v>55</v>
      </c>
      <c r="D153" s="52" t="s">
        <v>54</v>
      </c>
      <c r="E153" s="52" t="s">
        <v>284</v>
      </c>
      <c r="F153" s="52"/>
      <c r="G153" s="52"/>
      <c r="H153" s="57">
        <f aca="true" t="shared" si="56" ref="H153:M153">H159+H154</f>
        <v>33895</v>
      </c>
      <c r="I153" s="57">
        <f t="shared" si="56"/>
        <v>0</v>
      </c>
      <c r="J153" s="57">
        <f t="shared" si="56"/>
        <v>33895</v>
      </c>
      <c r="K153" s="57">
        <f t="shared" si="56"/>
        <v>33895</v>
      </c>
      <c r="L153" s="57">
        <f t="shared" si="56"/>
        <v>0</v>
      </c>
      <c r="M153" s="57">
        <f t="shared" si="56"/>
        <v>33895</v>
      </c>
    </row>
    <row r="154" spans="2:13" ht="27">
      <c r="B154" s="74" t="s">
        <v>150</v>
      </c>
      <c r="C154" s="52" t="s">
        <v>55</v>
      </c>
      <c r="D154" s="52" t="s">
        <v>54</v>
      </c>
      <c r="E154" s="52" t="s">
        <v>151</v>
      </c>
      <c r="F154" s="52"/>
      <c r="G154" s="52"/>
      <c r="H154" s="57">
        <f aca="true" t="shared" si="57" ref="H154:M157">H155</f>
        <v>725</v>
      </c>
      <c r="I154" s="57">
        <f t="shared" si="57"/>
        <v>0</v>
      </c>
      <c r="J154" s="57">
        <f t="shared" si="57"/>
        <v>725</v>
      </c>
      <c r="K154" s="57">
        <f t="shared" si="57"/>
        <v>725</v>
      </c>
      <c r="L154" s="57">
        <f t="shared" si="57"/>
        <v>0</v>
      </c>
      <c r="M154" s="57">
        <f t="shared" si="57"/>
        <v>725</v>
      </c>
    </row>
    <row r="155" spans="2:13" ht="13.5">
      <c r="B155" s="74" t="s">
        <v>234</v>
      </c>
      <c r="C155" s="52" t="s">
        <v>55</v>
      </c>
      <c r="D155" s="52" t="s">
        <v>54</v>
      </c>
      <c r="E155" s="52" t="s">
        <v>152</v>
      </c>
      <c r="F155" s="52"/>
      <c r="G155" s="52"/>
      <c r="H155" s="57">
        <f t="shared" si="57"/>
        <v>725</v>
      </c>
      <c r="I155" s="57">
        <f t="shared" si="57"/>
        <v>0</v>
      </c>
      <c r="J155" s="57">
        <f t="shared" si="57"/>
        <v>725</v>
      </c>
      <c r="K155" s="57">
        <f t="shared" si="57"/>
        <v>725</v>
      </c>
      <c r="L155" s="57">
        <f t="shared" si="57"/>
        <v>0</v>
      </c>
      <c r="M155" s="57">
        <f t="shared" si="57"/>
        <v>725</v>
      </c>
    </row>
    <row r="156" spans="2:13" ht="41.25">
      <c r="B156" s="74" t="s">
        <v>374</v>
      </c>
      <c r="C156" s="52" t="s">
        <v>55</v>
      </c>
      <c r="D156" s="52" t="s">
        <v>54</v>
      </c>
      <c r="E156" s="52" t="s">
        <v>152</v>
      </c>
      <c r="F156" s="52" t="s">
        <v>110</v>
      </c>
      <c r="G156" s="52"/>
      <c r="H156" s="57">
        <f t="shared" si="57"/>
        <v>725</v>
      </c>
      <c r="I156" s="57">
        <f t="shared" si="57"/>
        <v>0</v>
      </c>
      <c r="J156" s="57">
        <f t="shared" si="57"/>
        <v>725</v>
      </c>
      <c r="K156" s="57">
        <f t="shared" si="57"/>
        <v>725</v>
      </c>
      <c r="L156" s="57">
        <f t="shared" si="57"/>
        <v>0</v>
      </c>
      <c r="M156" s="57">
        <f t="shared" si="57"/>
        <v>725</v>
      </c>
    </row>
    <row r="157" spans="2:13" ht="41.25">
      <c r="B157" s="74" t="s">
        <v>346</v>
      </c>
      <c r="C157" s="52" t="s">
        <v>55</v>
      </c>
      <c r="D157" s="52" t="s">
        <v>54</v>
      </c>
      <c r="E157" s="52" t="s">
        <v>152</v>
      </c>
      <c r="F157" s="52" t="s">
        <v>112</v>
      </c>
      <c r="G157" s="52"/>
      <c r="H157" s="57">
        <f t="shared" si="57"/>
        <v>725</v>
      </c>
      <c r="I157" s="57">
        <f t="shared" si="57"/>
        <v>0</v>
      </c>
      <c r="J157" s="57">
        <f t="shared" si="57"/>
        <v>725</v>
      </c>
      <c r="K157" s="57">
        <f t="shared" si="57"/>
        <v>725</v>
      </c>
      <c r="L157" s="57">
        <f t="shared" si="57"/>
        <v>0</v>
      </c>
      <c r="M157" s="57">
        <f t="shared" si="57"/>
        <v>725</v>
      </c>
    </row>
    <row r="158" spans="2:13" ht="13.5">
      <c r="B158" s="77" t="s">
        <v>99</v>
      </c>
      <c r="C158" s="53" t="s">
        <v>55</v>
      </c>
      <c r="D158" s="53" t="s">
        <v>54</v>
      </c>
      <c r="E158" s="53" t="s">
        <v>152</v>
      </c>
      <c r="F158" s="53" t="s">
        <v>112</v>
      </c>
      <c r="G158" s="53" t="s">
        <v>85</v>
      </c>
      <c r="H158" s="59">
        <f>'вед.прил.14'!I372</f>
        <v>725</v>
      </c>
      <c r="I158" s="59">
        <f>'вед.прил.14'!J372</f>
        <v>0</v>
      </c>
      <c r="J158" s="59">
        <f>H158+I158</f>
        <v>725</v>
      </c>
      <c r="K158" s="59">
        <f>'вед.прил.14'!L372</f>
        <v>725</v>
      </c>
      <c r="L158" s="59">
        <f>'вед.прил.14'!M372</f>
        <v>0</v>
      </c>
      <c r="M158" s="59">
        <f>K158+L158</f>
        <v>725</v>
      </c>
    </row>
    <row r="159" spans="2:13" ht="41.25">
      <c r="B159" s="74" t="s">
        <v>285</v>
      </c>
      <c r="C159" s="52" t="s">
        <v>55</v>
      </c>
      <c r="D159" s="52" t="s">
        <v>54</v>
      </c>
      <c r="E159" s="52" t="s">
        <v>153</v>
      </c>
      <c r="F159" s="52"/>
      <c r="G159" s="52"/>
      <c r="H159" s="57">
        <f aca="true" t="shared" si="58" ref="H159:M159">H164+H160</f>
        <v>33170</v>
      </c>
      <c r="I159" s="57">
        <f t="shared" si="58"/>
        <v>0</v>
      </c>
      <c r="J159" s="57">
        <f t="shared" si="58"/>
        <v>33170</v>
      </c>
      <c r="K159" s="57">
        <f t="shared" si="58"/>
        <v>33170</v>
      </c>
      <c r="L159" s="57">
        <f t="shared" si="58"/>
        <v>0</v>
      </c>
      <c r="M159" s="57">
        <f t="shared" si="58"/>
        <v>33170</v>
      </c>
    </row>
    <row r="160" spans="2:13" ht="13.5">
      <c r="B160" s="74" t="s">
        <v>234</v>
      </c>
      <c r="C160" s="52" t="s">
        <v>55</v>
      </c>
      <c r="D160" s="52" t="s">
        <v>54</v>
      </c>
      <c r="E160" s="52" t="s">
        <v>402</v>
      </c>
      <c r="F160" s="52"/>
      <c r="G160" s="52"/>
      <c r="H160" s="57">
        <f aca="true" t="shared" si="59" ref="H160:M162">H161</f>
        <v>30000</v>
      </c>
      <c r="I160" s="57">
        <f t="shared" si="59"/>
        <v>0</v>
      </c>
      <c r="J160" s="57">
        <f t="shared" si="59"/>
        <v>30000</v>
      </c>
      <c r="K160" s="57">
        <f t="shared" si="59"/>
        <v>30000</v>
      </c>
      <c r="L160" s="57">
        <f t="shared" si="59"/>
        <v>0</v>
      </c>
      <c r="M160" s="57">
        <f t="shared" si="59"/>
        <v>30000</v>
      </c>
    </row>
    <row r="161" spans="2:13" ht="41.25">
      <c r="B161" s="74" t="s">
        <v>374</v>
      </c>
      <c r="C161" s="52" t="s">
        <v>55</v>
      </c>
      <c r="D161" s="52" t="s">
        <v>54</v>
      </c>
      <c r="E161" s="52" t="s">
        <v>402</v>
      </c>
      <c r="F161" s="52" t="s">
        <v>110</v>
      </c>
      <c r="G161" s="52"/>
      <c r="H161" s="57">
        <f t="shared" si="59"/>
        <v>30000</v>
      </c>
      <c r="I161" s="57">
        <f t="shared" si="59"/>
        <v>0</v>
      </c>
      <c r="J161" s="57">
        <f t="shared" si="59"/>
        <v>30000</v>
      </c>
      <c r="K161" s="57">
        <f t="shared" si="59"/>
        <v>30000</v>
      </c>
      <c r="L161" s="57">
        <f t="shared" si="59"/>
        <v>0</v>
      </c>
      <c r="M161" s="57">
        <f t="shared" si="59"/>
        <v>30000</v>
      </c>
    </row>
    <row r="162" spans="2:13" ht="41.25">
      <c r="B162" s="74" t="s">
        <v>346</v>
      </c>
      <c r="C162" s="52" t="s">
        <v>55</v>
      </c>
      <c r="D162" s="52" t="s">
        <v>54</v>
      </c>
      <c r="E162" s="52" t="s">
        <v>402</v>
      </c>
      <c r="F162" s="52" t="s">
        <v>112</v>
      </c>
      <c r="G162" s="52"/>
      <c r="H162" s="57">
        <f t="shared" si="59"/>
        <v>30000</v>
      </c>
      <c r="I162" s="57">
        <f t="shared" si="59"/>
        <v>0</v>
      </c>
      <c r="J162" s="57">
        <f t="shared" si="59"/>
        <v>30000</v>
      </c>
      <c r="K162" s="57">
        <f t="shared" si="59"/>
        <v>30000</v>
      </c>
      <c r="L162" s="57">
        <f t="shared" si="59"/>
        <v>0</v>
      </c>
      <c r="M162" s="57">
        <f t="shared" si="59"/>
        <v>30000</v>
      </c>
    </row>
    <row r="163" spans="2:13" ht="13.5">
      <c r="B163" s="77" t="s">
        <v>100</v>
      </c>
      <c r="C163" s="53" t="s">
        <v>55</v>
      </c>
      <c r="D163" s="53" t="s">
        <v>54</v>
      </c>
      <c r="E163" s="53" t="s">
        <v>402</v>
      </c>
      <c r="F163" s="53" t="s">
        <v>112</v>
      </c>
      <c r="G163" s="53" t="s">
        <v>86</v>
      </c>
      <c r="H163" s="59">
        <f>'вед.прил.14'!I377</f>
        <v>30000</v>
      </c>
      <c r="I163" s="59">
        <f>'вед.прил.14'!J377</f>
        <v>0</v>
      </c>
      <c r="J163" s="59">
        <f>'вед.прил.14'!K377</f>
        <v>30000</v>
      </c>
      <c r="K163" s="59">
        <f>'вед.прил.14'!L377</f>
        <v>30000</v>
      </c>
      <c r="L163" s="59">
        <f>'вед.прил.14'!P377</f>
        <v>0</v>
      </c>
      <c r="M163" s="59">
        <f>'вед.прил.14'!W377</f>
        <v>30000</v>
      </c>
    </row>
    <row r="164" spans="2:13" ht="13.5">
      <c r="B164" s="74" t="s">
        <v>234</v>
      </c>
      <c r="C164" s="52" t="s">
        <v>55</v>
      </c>
      <c r="D164" s="52" t="s">
        <v>54</v>
      </c>
      <c r="E164" s="52" t="s">
        <v>154</v>
      </c>
      <c r="F164" s="52"/>
      <c r="G164" s="52"/>
      <c r="H164" s="57">
        <f aca="true" t="shared" si="60" ref="H164:M166">H165</f>
        <v>3170</v>
      </c>
      <c r="I164" s="57">
        <f t="shared" si="60"/>
        <v>0</v>
      </c>
      <c r="J164" s="57">
        <f t="shared" si="60"/>
        <v>3170</v>
      </c>
      <c r="K164" s="57">
        <f t="shared" si="60"/>
        <v>3170</v>
      </c>
      <c r="L164" s="57">
        <f t="shared" si="60"/>
        <v>0</v>
      </c>
      <c r="M164" s="57">
        <f t="shared" si="60"/>
        <v>3170</v>
      </c>
    </row>
    <row r="165" spans="2:13" ht="40.5" customHeight="1">
      <c r="B165" s="74" t="s">
        <v>374</v>
      </c>
      <c r="C165" s="52" t="s">
        <v>55</v>
      </c>
      <c r="D165" s="52" t="s">
        <v>54</v>
      </c>
      <c r="E165" s="52" t="s">
        <v>154</v>
      </c>
      <c r="F165" s="52" t="s">
        <v>110</v>
      </c>
      <c r="G165" s="52"/>
      <c r="H165" s="57">
        <f t="shared" si="60"/>
        <v>3170</v>
      </c>
      <c r="I165" s="57">
        <f t="shared" si="60"/>
        <v>0</v>
      </c>
      <c r="J165" s="57">
        <f t="shared" si="60"/>
        <v>3170</v>
      </c>
      <c r="K165" s="57">
        <f t="shared" si="60"/>
        <v>3170</v>
      </c>
      <c r="L165" s="57">
        <f t="shared" si="60"/>
        <v>0</v>
      </c>
      <c r="M165" s="57">
        <f t="shared" si="60"/>
        <v>3170</v>
      </c>
    </row>
    <row r="166" spans="2:13" ht="42" customHeight="1">
      <c r="B166" s="74" t="s">
        <v>346</v>
      </c>
      <c r="C166" s="52" t="s">
        <v>55</v>
      </c>
      <c r="D166" s="52" t="s">
        <v>54</v>
      </c>
      <c r="E166" s="52" t="s">
        <v>154</v>
      </c>
      <c r="F166" s="52" t="s">
        <v>112</v>
      </c>
      <c r="G166" s="52"/>
      <c r="H166" s="57">
        <f t="shared" si="60"/>
        <v>3170</v>
      </c>
      <c r="I166" s="57">
        <f t="shared" si="60"/>
        <v>0</v>
      </c>
      <c r="J166" s="57">
        <f t="shared" si="60"/>
        <v>3170</v>
      </c>
      <c r="K166" s="57">
        <f t="shared" si="60"/>
        <v>3170</v>
      </c>
      <c r="L166" s="57">
        <f t="shared" si="60"/>
        <v>0</v>
      </c>
      <c r="M166" s="57">
        <f t="shared" si="60"/>
        <v>3170</v>
      </c>
    </row>
    <row r="167" spans="2:13" ht="14.25" customHeight="1">
      <c r="B167" s="77" t="s">
        <v>99</v>
      </c>
      <c r="C167" s="53" t="s">
        <v>55</v>
      </c>
      <c r="D167" s="53" t="s">
        <v>54</v>
      </c>
      <c r="E167" s="53" t="s">
        <v>154</v>
      </c>
      <c r="F167" s="53" t="s">
        <v>112</v>
      </c>
      <c r="G167" s="53" t="s">
        <v>85</v>
      </c>
      <c r="H167" s="59">
        <f>'вед.прил.14'!I381</f>
        <v>3170</v>
      </c>
      <c r="I167" s="59">
        <f>'вед.прил.14'!J381</f>
        <v>0</v>
      </c>
      <c r="J167" s="59">
        <f>H167+I167</f>
        <v>3170</v>
      </c>
      <c r="K167" s="59">
        <f>'вед.прил.14'!L381</f>
        <v>3170</v>
      </c>
      <c r="L167" s="59">
        <f>'вед.прил.14'!M381</f>
        <v>0</v>
      </c>
      <c r="M167" s="59">
        <f>K167+L167</f>
        <v>3170</v>
      </c>
    </row>
    <row r="168" spans="2:13" ht="56.25" customHeight="1">
      <c r="B168" s="74" t="s">
        <v>347</v>
      </c>
      <c r="C168" s="52" t="s">
        <v>55</v>
      </c>
      <c r="D168" s="52" t="s">
        <v>54</v>
      </c>
      <c r="E168" s="52" t="s">
        <v>272</v>
      </c>
      <c r="F168" s="52"/>
      <c r="G168" s="52"/>
      <c r="H168" s="57">
        <f aca="true" t="shared" si="61" ref="H168:M172">H169</f>
        <v>250</v>
      </c>
      <c r="I168" s="57">
        <f t="shared" si="61"/>
        <v>0</v>
      </c>
      <c r="J168" s="57">
        <f t="shared" si="61"/>
        <v>250</v>
      </c>
      <c r="K168" s="57">
        <f t="shared" si="61"/>
        <v>250</v>
      </c>
      <c r="L168" s="57">
        <f t="shared" si="61"/>
        <v>0</v>
      </c>
      <c r="M168" s="57">
        <f t="shared" si="61"/>
        <v>250</v>
      </c>
    </row>
    <row r="169" spans="2:13" ht="56.25" customHeight="1">
      <c r="B169" s="74" t="s">
        <v>350</v>
      </c>
      <c r="C169" s="52" t="s">
        <v>55</v>
      </c>
      <c r="D169" s="52" t="s">
        <v>54</v>
      </c>
      <c r="E169" s="52" t="s">
        <v>274</v>
      </c>
      <c r="F169" s="52"/>
      <c r="G169" s="52"/>
      <c r="H169" s="57">
        <f t="shared" si="61"/>
        <v>250</v>
      </c>
      <c r="I169" s="57">
        <f t="shared" si="61"/>
        <v>0</v>
      </c>
      <c r="J169" s="57">
        <f t="shared" si="61"/>
        <v>250</v>
      </c>
      <c r="K169" s="57">
        <f t="shared" si="61"/>
        <v>250</v>
      </c>
      <c r="L169" s="57">
        <f t="shared" si="61"/>
        <v>0</v>
      </c>
      <c r="M169" s="57">
        <f t="shared" si="61"/>
        <v>250</v>
      </c>
    </row>
    <row r="170" spans="2:13" ht="21.75" customHeight="1">
      <c r="B170" s="74" t="s">
        <v>234</v>
      </c>
      <c r="C170" s="52" t="s">
        <v>55</v>
      </c>
      <c r="D170" s="52" t="s">
        <v>54</v>
      </c>
      <c r="E170" s="52" t="s">
        <v>275</v>
      </c>
      <c r="F170" s="52"/>
      <c r="G170" s="52"/>
      <c r="H170" s="57">
        <f t="shared" si="61"/>
        <v>250</v>
      </c>
      <c r="I170" s="57">
        <f t="shared" si="61"/>
        <v>0</v>
      </c>
      <c r="J170" s="57">
        <f t="shared" si="61"/>
        <v>250</v>
      </c>
      <c r="K170" s="57">
        <f t="shared" si="61"/>
        <v>250</v>
      </c>
      <c r="L170" s="57">
        <f t="shared" si="61"/>
        <v>0</v>
      </c>
      <c r="M170" s="57">
        <f t="shared" si="61"/>
        <v>250</v>
      </c>
    </row>
    <row r="171" spans="2:13" ht="42.75" customHeight="1">
      <c r="B171" s="74" t="s">
        <v>374</v>
      </c>
      <c r="C171" s="52" t="s">
        <v>55</v>
      </c>
      <c r="D171" s="52" t="s">
        <v>54</v>
      </c>
      <c r="E171" s="52" t="s">
        <v>275</v>
      </c>
      <c r="F171" s="52" t="s">
        <v>110</v>
      </c>
      <c r="G171" s="52"/>
      <c r="H171" s="57">
        <f t="shared" si="61"/>
        <v>250</v>
      </c>
      <c r="I171" s="57">
        <f t="shared" si="61"/>
        <v>0</v>
      </c>
      <c r="J171" s="57">
        <f t="shared" si="61"/>
        <v>250</v>
      </c>
      <c r="K171" s="57">
        <f t="shared" si="61"/>
        <v>250</v>
      </c>
      <c r="L171" s="57">
        <f t="shared" si="61"/>
        <v>0</v>
      </c>
      <c r="M171" s="57">
        <f t="shared" si="61"/>
        <v>250</v>
      </c>
    </row>
    <row r="172" spans="2:13" ht="44.25" customHeight="1">
      <c r="B172" s="74" t="s">
        <v>346</v>
      </c>
      <c r="C172" s="52" t="s">
        <v>55</v>
      </c>
      <c r="D172" s="52" t="s">
        <v>54</v>
      </c>
      <c r="E172" s="52" t="s">
        <v>275</v>
      </c>
      <c r="F172" s="52" t="s">
        <v>112</v>
      </c>
      <c r="G172" s="52"/>
      <c r="H172" s="57">
        <f t="shared" si="61"/>
        <v>250</v>
      </c>
      <c r="I172" s="57">
        <f t="shared" si="61"/>
        <v>0</v>
      </c>
      <c r="J172" s="57">
        <f t="shared" si="61"/>
        <v>250</v>
      </c>
      <c r="K172" s="57">
        <f t="shared" si="61"/>
        <v>250</v>
      </c>
      <c r="L172" s="57">
        <f t="shared" si="61"/>
        <v>0</v>
      </c>
      <c r="M172" s="57">
        <f t="shared" si="61"/>
        <v>250</v>
      </c>
    </row>
    <row r="173" spans="2:13" ht="14.25" customHeight="1">
      <c r="B173" s="77" t="s">
        <v>99</v>
      </c>
      <c r="C173" s="53" t="s">
        <v>55</v>
      </c>
      <c r="D173" s="53" t="s">
        <v>54</v>
      </c>
      <c r="E173" s="53" t="s">
        <v>275</v>
      </c>
      <c r="F173" s="53" t="s">
        <v>112</v>
      </c>
      <c r="G173" s="53" t="s">
        <v>85</v>
      </c>
      <c r="H173" s="59">
        <f>'вед.прил.14'!I387</f>
        <v>250</v>
      </c>
      <c r="I173" s="59">
        <f>'вед.прил.14'!J387</f>
        <v>0</v>
      </c>
      <c r="J173" s="59">
        <f>H173+I173</f>
        <v>250</v>
      </c>
      <c r="K173" s="59">
        <f>'вед.прил.14'!L387</f>
        <v>250</v>
      </c>
      <c r="L173" s="59">
        <f>'вед.прил.14'!M387</f>
        <v>0</v>
      </c>
      <c r="M173" s="59">
        <f>K173+L173</f>
        <v>250</v>
      </c>
    </row>
    <row r="174" spans="2:13" ht="58.5" customHeight="1">
      <c r="B174" s="108" t="s">
        <v>393</v>
      </c>
      <c r="C174" s="52" t="s">
        <v>55</v>
      </c>
      <c r="D174" s="52" t="s">
        <v>54</v>
      </c>
      <c r="E174" s="52" t="s">
        <v>394</v>
      </c>
      <c r="F174" s="52"/>
      <c r="G174" s="52"/>
      <c r="H174" s="57">
        <f aca="true" t="shared" si="62" ref="H174:M176">H175</f>
        <v>40</v>
      </c>
      <c r="I174" s="57">
        <f t="shared" si="62"/>
        <v>0</v>
      </c>
      <c r="J174" s="57">
        <f t="shared" si="62"/>
        <v>40</v>
      </c>
      <c r="K174" s="57">
        <f t="shared" si="62"/>
        <v>40</v>
      </c>
      <c r="L174" s="57">
        <f t="shared" si="62"/>
        <v>0</v>
      </c>
      <c r="M174" s="57">
        <f t="shared" si="62"/>
        <v>40</v>
      </c>
    </row>
    <row r="175" spans="2:13" ht="45" customHeight="1">
      <c r="B175" s="146" t="s">
        <v>114</v>
      </c>
      <c r="C175" s="52" t="s">
        <v>55</v>
      </c>
      <c r="D175" s="52" t="s">
        <v>54</v>
      </c>
      <c r="E175" s="52" t="s">
        <v>394</v>
      </c>
      <c r="F175" s="52" t="s">
        <v>113</v>
      </c>
      <c r="G175" s="52"/>
      <c r="H175" s="57">
        <f t="shared" si="62"/>
        <v>40</v>
      </c>
      <c r="I175" s="57">
        <f t="shared" si="62"/>
        <v>0</v>
      </c>
      <c r="J175" s="57">
        <f t="shared" si="62"/>
        <v>40</v>
      </c>
      <c r="K175" s="57">
        <f t="shared" si="62"/>
        <v>40</v>
      </c>
      <c r="L175" s="57">
        <f t="shared" si="62"/>
        <v>0</v>
      </c>
      <c r="M175" s="57">
        <f t="shared" si="62"/>
        <v>40</v>
      </c>
    </row>
    <row r="176" spans="2:13" ht="18.75" customHeight="1">
      <c r="B176" s="146" t="s">
        <v>116</v>
      </c>
      <c r="C176" s="52" t="s">
        <v>55</v>
      </c>
      <c r="D176" s="52" t="s">
        <v>54</v>
      </c>
      <c r="E176" s="52" t="s">
        <v>394</v>
      </c>
      <c r="F176" s="52" t="s">
        <v>115</v>
      </c>
      <c r="G176" s="52"/>
      <c r="H176" s="57">
        <f t="shared" si="62"/>
        <v>40</v>
      </c>
      <c r="I176" s="57">
        <f t="shared" si="62"/>
        <v>0</v>
      </c>
      <c r="J176" s="57">
        <f t="shared" si="62"/>
        <v>40</v>
      </c>
      <c r="K176" s="57">
        <f t="shared" si="62"/>
        <v>40</v>
      </c>
      <c r="L176" s="57">
        <f t="shared" si="62"/>
        <v>0</v>
      </c>
      <c r="M176" s="57">
        <f t="shared" si="62"/>
        <v>40</v>
      </c>
    </row>
    <row r="177" spans="2:13" ht="16.5" customHeight="1">
      <c r="B177" s="75" t="s">
        <v>99</v>
      </c>
      <c r="C177" s="53" t="s">
        <v>55</v>
      </c>
      <c r="D177" s="53" t="s">
        <v>54</v>
      </c>
      <c r="E177" s="53" t="s">
        <v>394</v>
      </c>
      <c r="F177" s="53" t="s">
        <v>115</v>
      </c>
      <c r="G177" s="53" t="s">
        <v>85</v>
      </c>
      <c r="H177" s="59">
        <f>'вед.прил.14'!I70</f>
        <v>40</v>
      </c>
      <c r="I177" s="59">
        <f>'вед.прил.14'!J70</f>
        <v>0</v>
      </c>
      <c r="J177" s="59">
        <f>'вед.прил.14'!K70</f>
        <v>40</v>
      </c>
      <c r="K177" s="59">
        <f>'вед.прил.14'!L70</f>
        <v>40</v>
      </c>
      <c r="L177" s="59">
        <f>'вед.прил.14'!P70</f>
        <v>0</v>
      </c>
      <c r="M177" s="59">
        <f>'вед.прил.14'!W70</f>
        <v>40</v>
      </c>
    </row>
    <row r="178" spans="2:13" ht="42.75" customHeight="1">
      <c r="B178" s="74" t="s">
        <v>405</v>
      </c>
      <c r="C178" s="52" t="s">
        <v>55</v>
      </c>
      <c r="D178" s="52" t="s">
        <v>54</v>
      </c>
      <c r="E178" s="52" t="s">
        <v>4</v>
      </c>
      <c r="F178" s="52"/>
      <c r="G178" s="52"/>
      <c r="H178" s="57">
        <f aca="true" t="shared" si="63" ref="H178:M178">H179</f>
        <v>9578.5</v>
      </c>
      <c r="I178" s="57">
        <f t="shared" si="63"/>
        <v>0</v>
      </c>
      <c r="J178" s="57">
        <f t="shared" si="63"/>
        <v>9578.5</v>
      </c>
      <c r="K178" s="57">
        <f t="shared" si="63"/>
        <v>95.8</v>
      </c>
      <c r="L178" s="57">
        <f t="shared" si="63"/>
        <v>0</v>
      </c>
      <c r="M178" s="57">
        <f t="shared" si="63"/>
        <v>95.8</v>
      </c>
    </row>
    <row r="179" spans="2:13" ht="59.25" customHeight="1">
      <c r="B179" s="74" t="s">
        <v>5</v>
      </c>
      <c r="C179" s="52" t="s">
        <v>55</v>
      </c>
      <c r="D179" s="52" t="s">
        <v>54</v>
      </c>
      <c r="E179" s="52" t="s">
        <v>6</v>
      </c>
      <c r="F179" s="52"/>
      <c r="G179" s="52"/>
      <c r="H179" s="57">
        <f aca="true" t="shared" si="64" ref="H179:M179">H180+H188+H184</f>
        <v>9578.5</v>
      </c>
      <c r="I179" s="57">
        <f t="shared" si="64"/>
        <v>0</v>
      </c>
      <c r="J179" s="57">
        <f t="shared" si="64"/>
        <v>9578.5</v>
      </c>
      <c r="K179" s="57">
        <f t="shared" si="64"/>
        <v>95.8</v>
      </c>
      <c r="L179" s="57">
        <f t="shared" si="64"/>
        <v>0</v>
      </c>
      <c r="M179" s="57">
        <f t="shared" si="64"/>
        <v>95.8</v>
      </c>
    </row>
    <row r="180" spans="2:13" ht="18" customHeight="1">
      <c r="B180" s="74" t="s">
        <v>234</v>
      </c>
      <c r="C180" s="52" t="s">
        <v>55</v>
      </c>
      <c r="D180" s="52" t="s">
        <v>54</v>
      </c>
      <c r="E180" s="52" t="s">
        <v>355</v>
      </c>
      <c r="F180" s="52"/>
      <c r="G180" s="52"/>
      <c r="H180" s="57">
        <f aca="true" t="shared" si="65" ref="H180:M181">H181</f>
        <v>0</v>
      </c>
      <c r="I180" s="57">
        <f t="shared" si="65"/>
        <v>0</v>
      </c>
      <c r="J180" s="57">
        <f t="shared" si="65"/>
        <v>0</v>
      </c>
      <c r="K180" s="57">
        <f t="shared" si="65"/>
        <v>0</v>
      </c>
      <c r="L180" s="57">
        <f t="shared" si="65"/>
        <v>0</v>
      </c>
      <c r="M180" s="57">
        <f t="shared" si="65"/>
        <v>0</v>
      </c>
    </row>
    <row r="181" spans="2:13" ht="41.25" customHeight="1">
      <c r="B181" s="74" t="s">
        <v>374</v>
      </c>
      <c r="C181" s="52" t="s">
        <v>55</v>
      </c>
      <c r="D181" s="52" t="s">
        <v>54</v>
      </c>
      <c r="E181" s="52" t="s">
        <v>355</v>
      </c>
      <c r="F181" s="52" t="s">
        <v>110</v>
      </c>
      <c r="G181" s="52"/>
      <c r="H181" s="57">
        <f t="shared" si="65"/>
        <v>0</v>
      </c>
      <c r="I181" s="57">
        <f t="shared" si="65"/>
        <v>0</v>
      </c>
      <c r="J181" s="57">
        <f t="shared" si="65"/>
        <v>0</v>
      </c>
      <c r="K181" s="57">
        <f t="shared" si="65"/>
        <v>0</v>
      </c>
      <c r="L181" s="57">
        <f t="shared" si="65"/>
        <v>0</v>
      </c>
      <c r="M181" s="57">
        <f t="shared" si="65"/>
        <v>0</v>
      </c>
    </row>
    <row r="182" spans="2:13" ht="46.5" customHeight="1">
      <c r="B182" s="74" t="s">
        <v>346</v>
      </c>
      <c r="C182" s="52" t="s">
        <v>55</v>
      </c>
      <c r="D182" s="52" t="s">
        <v>54</v>
      </c>
      <c r="E182" s="52" t="s">
        <v>355</v>
      </c>
      <c r="F182" s="52" t="s">
        <v>112</v>
      </c>
      <c r="G182" s="52"/>
      <c r="H182" s="57">
        <f aca="true" t="shared" si="66" ref="H182:M182">H183</f>
        <v>0</v>
      </c>
      <c r="I182" s="57">
        <f t="shared" si="66"/>
        <v>0</v>
      </c>
      <c r="J182" s="57">
        <f t="shared" si="66"/>
        <v>0</v>
      </c>
      <c r="K182" s="57">
        <f t="shared" si="66"/>
        <v>0</v>
      </c>
      <c r="L182" s="57">
        <f t="shared" si="66"/>
        <v>0</v>
      </c>
      <c r="M182" s="57">
        <f t="shared" si="66"/>
        <v>0</v>
      </c>
    </row>
    <row r="183" spans="2:13" ht="14.25" customHeight="1">
      <c r="B183" s="77" t="s">
        <v>100</v>
      </c>
      <c r="C183" s="53" t="s">
        <v>55</v>
      </c>
      <c r="D183" s="53" t="s">
        <v>54</v>
      </c>
      <c r="E183" s="53" t="s">
        <v>355</v>
      </c>
      <c r="F183" s="53" t="s">
        <v>112</v>
      </c>
      <c r="G183" s="53" t="s">
        <v>86</v>
      </c>
      <c r="H183" s="59">
        <f>'вед.прил.14'!I393</f>
        <v>0</v>
      </c>
      <c r="I183" s="59">
        <f>'вед.прил.14'!J393</f>
        <v>0</v>
      </c>
      <c r="J183" s="59">
        <f>H183+I183</f>
        <v>0</v>
      </c>
      <c r="K183" s="59">
        <f>'вед.прил.14'!L393</f>
        <v>0</v>
      </c>
      <c r="L183" s="59">
        <f>'вед.прил.14'!M393</f>
        <v>0</v>
      </c>
      <c r="M183" s="59">
        <f>K183+L183</f>
        <v>0</v>
      </c>
    </row>
    <row r="184" spans="2:13" ht="14.25" customHeight="1">
      <c r="B184" s="74" t="s">
        <v>234</v>
      </c>
      <c r="C184" s="52" t="s">
        <v>55</v>
      </c>
      <c r="D184" s="52" t="s">
        <v>54</v>
      </c>
      <c r="E184" s="52" t="s">
        <v>406</v>
      </c>
      <c r="F184" s="52"/>
      <c r="G184" s="52"/>
      <c r="H184" s="57">
        <f aca="true" t="shared" si="67" ref="H184:M186">H185</f>
        <v>9482.7</v>
      </c>
      <c r="I184" s="57">
        <f t="shared" si="67"/>
        <v>0</v>
      </c>
      <c r="J184" s="57">
        <f t="shared" si="67"/>
        <v>9482.7</v>
      </c>
      <c r="K184" s="57">
        <f t="shared" si="67"/>
        <v>0</v>
      </c>
      <c r="L184" s="57">
        <f t="shared" si="67"/>
        <v>0</v>
      </c>
      <c r="M184" s="57">
        <f t="shared" si="67"/>
        <v>0</v>
      </c>
    </row>
    <row r="185" spans="2:13" ht="39" customHeight="1">
      <c r="B185" s="74" t="s">
        <v>374</v>
      </c>
      <c r="C185" s="52" t="s">
        <v>55</v>
      </c>
      <c r="D185" s="52" t="s">
        <v>54</v>
      </c>
      <c r="E185" s="52" t="s">
        <v>406</v>
      </c>
      <c r="F185" s="52" t="s">
        <v>110</v>
      </c>
      <c r="G185" s="52"/>
      <c r="H185" s="57">
        <f t="shared" si="67"/>
        <v>9482.7</v>
      </c>
      <c r="I185" s="57">
        <f t="shared" si="67"/>
        <v>0</v>
      </c>
      <c r="J185" s="57">
        <f t="shared" si="67"/>
        <v>9482.7</v>
      </c>
      <c r="K185" s="57">
        <f t="shared" si="67"/>
        <v>0</v>
      </c>
      <c r="L185" s="57">
        <f t="shared" si="67"/>
        <v>0</v>
      </c>
      <c r="M185" s="57">
        <f t="shared" si="67"/>
        <v>0</v>
      </c>
    </row>
    <row r="186" spans="2:13" ht="40.5" customHeight="1">
      <c r="B186" s="74" t="s">
        <v>346</v>
      </c>
      <c r="C186" s="52" t="s">
        <v>55</v>
      </c>
      <c r="D186" s="52" t="s">
        <v>54</v>
      </c>
      <c r="E186" s="52" t="s">
        <v>406</v>
      </c>
      <c r="F186" s="52" t="s">
        <v>112</v>
      </c>
      <c r="G186" s="52"/>
      <c r="H186" s="57">
        <f t="shared" si="67"/>
        <v>9482.7</v>
      </c>
      <c r="I186" s="57">
        <f t="shared" si="67"/>
        <v>0</v>
      </c>
      <c r="J186" s="57">
        <f t="shared" si="67"/>
        <v>9482.7</v>
      </c>
      <c r="K186" s="57">
        <f t="shared" si="67"/>
        <v>0</v>
      </c>
      <c r="L186" s="57">
        <f t="shared" si="67"/>
        <v>0</v>
      </c>
      <c r="M186" s="57">
        <f t="shared" si="67"/>
        <v>0</v>
      </c>
    </row>
    <row r="187" spans="2:13" ht="14.25" customHeight="1">
      <c r="B187" s="77" t="s">
        <v>100</v>
      </c>
      <c r="C187" s="53" t="s">
        <v>55</v>
      </c>
      <c r="D187" s="53" t="s">
        <v>54</v>
      </c>
      <c r="E187" s="53" t="s">
        <v>406</v>
      </c>
      <c r="F187" s="53" t="s">
        <v>112</v>
      </c>
      <c r="G187" s="53" t="s">
        <v>86</v>
      </c>
      <c r="H187" s="59">
        <f>'вед.прил.14'!I397</f>
        <v>9482.7</v>
      </c>
      <c r="I187" s="59">
        <f>'вед.прил.14'!J397</f>
        <v>0</v>
      </c>
      <c r="J187" s="59">
        <f>'вед.прил.14'!K397</f>
        <v>9482.7</v>
      </c>
      <c r="K187" s="59">
        <f>'вед.прил.14'!L397</f>
        <v>0</v>
      </c>
      <c r="L187" s="59">
        <f>'вед.прил.14'!P397</f>
        <v>0</v>
      </c>
      <c r="M187" s="59">
        <f>'вед.прил.14'!W397</f>
        <v>0</v>
      </c>
    </row>
    <row r="188" spans="2:13" ht="17.25" customHeight="1">
      <c r="B188" s="74" t="s">
        <v>234</v>
      </c>
      <c r="C188" s="52" t="s">
        <v>55</v>
      </c>
      <c r="D188" s="52" t="s">
        <v>54</v>
      </c>
      <c r="E188" s="52" t="s">
        <v>354</v>
      </c>
      <c r="F188" s="52"/>
      <c r="G188" s="52"/>
      <c r="H188" s="57">
        <f aca="true" t="shared" si="68" ref="H188:M190">H189</f>
        <v>95.8</v>
      </c>
      <c r="I188" s="57">
        <f t="shared" si="68"/>
        <v>0</v>
      </c>
      <c r="J188" s="57">
        <f t="shared" si="68"/>
        <v>95.8</v>
      </c>
      <c r="K188" s="57">
        <f t="shared" si="68"/>
        <v>95.8</v>
      </c>
      <c r="L188" s="57">
        <f t="shared" si="68"/>
        <v>0</v>
      </c>
      <c r="M188" s="57">
        <f t="shared" si="68"/>
        <v>95.8</v>
      </c>
    </row>
    <row r="189" spans="2:13" ht="39" customHeight="1">
      <c r="B189" s="74" t="s">
        <v>374</v>
      </c>
      <c r="C189" s="52" t="s">
        <v>55</v>
      </c>
      <c r="D189" s="52" t="s">
        <v>54</v>
      </c>
      <c r="E189" s="52" t="s">
        <v>354</v>
      </c>
      <c r="F189" s="52" t="s">
        <v>110</v>
      </c>
      <c r="G189" s="52"/>
      <c r="H189" s="57">
        <f t="shared" si="68"/>
        <v>95.8</v>
      </c>
      <c r="I189" s="57">
        <f t="shared" si="68"/>
        <v>0</v>
      </c>
      <c r="J189" s="57">
        <f t="shared" si="68"/>
        <v>95.8</v>
      </c>
      <c r="K189" s="57">
        <f t="shared" si="68"/>
        <v>95.8</v>
      </c>
      <c r="L189" s="57">
        <f t="shared" si="68"/>
        <v>0</v>
      </c>
      <c r="M189" s="57">
        <f t="shared" si="68"/>
        <v>95.8</v>
      </c>
    </row>
    <row r="190" spans="2:13" ht="42.75" customHeight="1">
      <c r="B190" s="74" t="s">
        <v>346</v>
      </c>
      <c r="C190" s="52" t="s">
        <v>55</v>
      </c>
      <c r="D190" s="52" t="s">
        <v>54</v>
      </c>
      <c r="E190" s="52" t="s">
        <v>354</v>
      </c>
      <c r="F190" s="52" t="s">
        <v>112</v>
      </c>
      <c r="G190" s="52"/>
      <c r="H190" s="57">
        <f t="shared" si="68"/>
        <v>95.8</v>
      </c>
      <c r="I190" s="57">
        <f t="shared" si="68"/>
        <v>0</v>
      </c>
      <c r="J190" s="57">
        <f t="shared" si="68"/>
        <v>95.8</v>
      </c>
      <c r="K190" s="57">
        <f t="shared" si="68"/>
        <v>95.8</v>
      </c>
      <c r="L190" s="57">
        <f t="shared" si="68"/>
        <v>0</v>
      </c>
      <c r="M190" s="57">
        <f t="shared" si="68"/>
        <v>95.8</v>
      </c>
    </row>
    <row r="191" spans="2:13" ht="14.25" customHeight="1">
      <c r="B191" s="77" t="s">
        <v>99</v>
      </c>
      <c r="C191" s="53" t="s">
        <v>55</v>
      </c>
      <c r="D191" s="53" t="s">
        <v>54</v>
      </c>
      <c r="E191" s="53" t="s">
        <v>354</v>
      </c>
      <c r="F191" s="53" t="s">
        <v>112</v>
      </c>
      <c r="G191" s="53" t="s">
        <v>85</v>
      </c>
      <c r="H191" s="59">
        <f>'вед.прил.14'!I401</f>
        <v>95.8</v>
      </c>
      <c r="I191" s="59">
        <f>'вед.прил.14'!J401</f>
        <v>0</v>
      </c>
      <c r="J191" s="59">
        <f>H191+I191</f>
        <v>95.8</v>
      </c>
      <c r="K191" s="59">
        <f>'вед.прил.14'!L401</f>
        <v>95.8</v>
      </c>
      <c r="L191" s="59">
        <f>'вед.прил.14'!M401</f>
        <v>0</v>
      </c>
      <c r="M191" s="59">
        <f>K191+L191</f>
        <v>95.8</v>
      </c>
    </row>
    <row r="192" spans="2:13" ht="30" customHeight="1">
      <c r="B192" s="79" t="s">
        <v>70</v>
      </c>
      <c r="C192" s="54" t="s">
        <v>55</v>
      </c>
      <c r="D192" s="54" t="s">
        <v>67</v>
      </c>
      <c r="E192" s="54"/>
      <c r="F192" s="54"/>
      <c r="G192" s="54"/>
      <c r="H192" s="56">
        <f aca="true" t="shared" si="69" ref="H192:M192">H193</f>
        <v>200</v>
      </c>
      <c r="I192" s="56">
        <f t="shared" si="69"/>
        <v>0</v>
      </c>
      <c r="J192" s="56">
        <f t="shared" si="69"/>
        <v>200</v>
      </c>
      <c r="K192" s="56">
        <f t="shared" si="69"/>
        <v>200</v>
      </c>
      <c r="L192" s="56">
        <f t="shared" si="69"/>
        <v>0</v>
      </c>
      <c r="M192" s="56">
        <f t="shared" si="69"/>
        <v>200</v>
      </c>
    </row>
    <row r="193" spans="2:13" ht="16.5" customHeight="1">
      <c r="B193" s="73" t="s">
        <v>25</v>
      </c>
      <c r="C193" s="52" t="s">
        <v>55</v>
      </c>
      <c r="D193" s="52" t="s">
        <v>67</v>
      </c>
      <c r="E193" s="52" t="s">
        <v>210</v>
      </c>
      <c r="F193" s="52"/>
      <c r="G193" s="52"/>
      <c r="H193" s="57">
        <f aca="true" t="shared" si="70" ref="H193:M196">H194</f>
        <v>200</v>
      </c>
      <c r="I193" s="57">
        <f t="shared" si="70"/>
        <v>0</v>
      </c>
      <c r="J193" s="57">
        <f t="shared" si="70"/>
        <v>200</v>
      </c>
      <c r="K193" s="57">
        <f t="shared" si="70"/>
        <v>200</v>
      </c>
      <c r="L193" s="57">
        <f t="shared" si="70"/>
        <v>0</v>
      </c>
      <c r="M193" s="57">
        <f t="shared" si="70"/>
        <v>200</v>
      </c>
    </row>
    <row r="194" spans="2:13" ht="43.5" customHeight="1">
      <c r="B194" s="73" t="s">
        <v>177</v>
      </c>
      <c r="C194" s="52" t="s">
        <v>55</v>
      </c>
      <c r="D194" s="52" t="s">
        <v>67</v>
      </c>
      <c r="E194" s="52" t="s">
        <v>306</v>
      </c>
      <c r="F194" s="52"/>
      <c r="G194" s="52"/>
      <c r="H194" s="57">
        <f t="shared" si="70"/>
        <v>200</v>
      </c>
      <c r="I194" s="57">
        <f t="shared" si="70"/>
        <v>0</v>
      </c>
      <c r="J194" s="57">
        <f t="shared" si="70"/>
        <v>200</v>
      </c>
      <c r="K194" s="57">
        <f t="shared" si="70"/>
        <v>200</v>
      </c>
      <c r="L194" s="57">
        <f t="shared" si="70"/>
        <v>0</v>
      </c>
      <c r="M194" s="57">
        <f t="shared" si="70"/>
        <v>200</v>
      </c>
    </row>
    <row r="195" spans="2:13" ht="42" customHeight="1">
      <c r="B195" s="74" t="s">
        <v>374</v>
      </c>
      <c r="C195" s="52" t="s">
        <v>55</v>
      </c>
      <c r="D195" s="52" t="s">
        <v>67</v>
      </c>
      <c r="E195" s="52" t="s">
        <v>306</v>
      </c>
      <c r="F195" s="52" t="s">
        <v>110</v>
      </c>
      <c r="G195" s="52"/>
      <c r="H195" s="57">
        <f t="shared" si="70"/>
        <v>200</v>
      </c>
      <c r="I195" s="57">
        <f t="shared" si="70"/>
        <v>0</v>
      </c>
      <c r="J195" s="57">
        <f t="shared" si="70"/>
        <v>200</v>
      </c>
      <c r="K195" s="57">
        <f t="shared" si="70"/>
        <v>200</v>
      </c>
      <c r="L195" s="57">
        <f t="shared" si="70"/>
        <v>0</v>
      </c>
      <c r="M195" s="57">
        <f t="shared" si="70"/>
        <v>200</v>
      </c>
    </row>
    <row r="196" spans="2:13" ht="41.25">
      <c r="B196" s="74" t="s">
        <v>346</v>
      </c>
      <c r="C196" s="52" t="s">
        <v>55</v>
      </c>
      <c r="D196" s="52" t="s">
        <v>67</v>
      </c>
      <c r="E196" s="52" t="s">
        <v>306</v>
      </c>
      <c r="F196" s="52" t="s">
        <v>112</v>
      </c>
      <c r="G196" s="52"/>
      <c r="H196" s="57">
        <f t="shared" si="70"/>
        <v>200</v>
      </c>
      <c r="I196" s="57">
        <f t="shared" si="70"/>
        <v>0</v>
      </c>
      <c r="J196" s="57">
        <f t="shared" si="70"/>
        <v>200</v>
      </c>
      <c r="K196" s="57">
        <f t="shared" si="70"/>
        <v>200</v>
      </c>
      <c r="L196" s="57">
        <f t="shared" si="70"/>
        <v>0</v>
      </c>
      <c r="M196" s="57">
        <f t="shared" si="70"/>
        <v>200</v>
      </c>
    </row>
    <row r="197" spans="2:13" ht="13.5">
      <c r="B197" s="75" t="s">
        <v>99</v>
      </c>
      <c r="C197" s="53" t="s">
        <v>55</v>
      </c>
      <c r="D197" s="53" t="s">
        <v>67</v>
      </c>
      <c r="E197" s="53" t="s">
        <v>306</v>
      </c>
      <c r="F197" s="53" t="s">
        <v>112</v>
      </c>
      <c r="G197" s="53" t="s">
        <v>85</v>
      </c>
      <c r="H197" s="59">
        <f>'вед.прил.14'!I199</f>
        <v>200</v>
      </c>
      <c r="I197" s="59">
        <f>'вед.прил.14'!J199</f>
        <v>0</v>
      </c>
      <c r="J197" s="59">
        <f>H197+I197</f>
        <v>200</v>
      </c>
      <c r="K197" s="59">
        <f>'вед.прил.14'!L199</f>
        <v>200</v>
      </c>
      <c r="L197" s="59">
        <f>'вед.прил.14'!M199</f>
        <v>0</v>
      </c>
      <c r="M197" s="59">
        <f>K197+L197</f>
        <v>200</v>
      </c>
    </row>
    <row r="198" spans="2:13" ht="13.5">
      <c r="B198" s="93" t="s">
        <v>41</v>
      </c>
      <c r="C198" s="94" t="s">
        <v>57</v>
      </c>
      <c r="D198" s="94"/>
      <c r="E198" s="94"/>
      <c r="F198" s="94"/>
      <c r="G198" s="94"/>
      <c r="H198" s="61">
        <f aca="true" t="shared" si="71" ref="H198:M198">H201+H207+H217+H257</f>
        <v>43270.3</v>
      </c>
      <c r="I198" s="61">
        <f t="shared" si="71"/>
        <v>0</v>
      </c>
      <c r="J198" s="61">
        <f t="shared" si="71"/>
        <v>43270.3</v>
      </c>
      <c r="K198" s="61">
        <f t="shared" si="71"/>
        <v>29489.6</v>
      </c>
      <c r="L198" s="61">
        <f t="shared" si="71"/>
        <v>0</v>
      </c>
      <c r="M198" s="61">
        <f t="shared" si="71"/>
        <v>29489.6</v>
      </c>
    </row>
    <row r="199" spans="2:13" ht="13.5">
      <c r="B199" s="93" t="s">
        <v>99</v>
      </c>
      <c r="C199" s="94" t="s">
        <v>57</v>
      </c>
      <c r="D199" s="94"/>
      <c r="E199" s="94"/>
      <c r="F199" s="94"/>
      <c r="G199" s="94" t="s">
        <v>85</v>
      </c>
      <c r="H199" s="61">
        <f aca="true" t="shared" si="72" ref="H199:M199">H206+H212+H223+H231+H236+H248+H242+H226+H256+H262+H265+H216</f>
        <v>30339.600000000002</v>
      </c>
      <c r="I199" s="61">
        <f t="shared" si="72"/>
        <v>0</v>
      </c>
      <c r="J199" s="61">
        <f t="shared" si="72"/>
        <v>30339.600000000002</v>
      </c>
      <c r="K199" s="61">
        <f t="shared" si="72"/>
        <v>29489.600000000002</v>
      </c>
      <c r="L199" s="61">
        <f t="shared" si="72"/>
        <v>0</v>
      </c>
      <c r="M199" s="61">
        <f t="shared" si="72"/>
        <v>29489.600000000002</v>
      </c>
    </row>
    <row r="200" spans="2:13" ht="13.5">
      <c r="B200" s="93" t="s">
        <v>100</v>
      </c>
      <c r="C200" s="94" t="s">
        <v>57</v>
      </c>
      <c r="D200" s="94"/>
      <c r="E200" s="94"/>
      <c r="F200" s="94"/>
      <c r="G200" s="94" t="s">
        <v>86</v>
      </c>
      <c r="H200" s="61">
        <f aca="true" t="shared" si="73" ref="H200:M200">H252</f>
        <v>12930.7</v>
      </c>
      <c r="I200" s="61">
        <f t="shared" si="73"/>
        <v>0</v>
      </c>
      <c r="J200" s="61">
        <f t="shared" si="73"/>
        <v>12930.7</v>
      </c>
      <c r="K200" s="61">
        <f t="shared" si="73"/>
        <v>0</v>
      </c>
      <c r="L200" s="61">
        <f t="shared" si="73"/>
        <v>0</v>
      </c>
      <c r="M200" s="61">
        <f t="shared" si="73"/>
        <v>0</v>
      </c>
    </row>
    <row r="201" spans="2:13" ht="13.5">
      <c r="B201" s="79" t="s">
        <v>42</v>
      </c>
      <c r="C201" s="54" t="s">
        <v>57</v>
      </c>
      <c r="D201" s="54" t="s">
        <v>52</v>
      </c>
      <c r="E201" s="54"/>
      <c r="F201" s="54"/>
      <c r="G201" s="54"/>
      <c r="H201" s="56">
        <f aca="true" t="shared" si="74" ref="H201:M202">H202</f>
        <v>1933.7</v>
      </c>
      <c r="I201" s="56">
        <f t="shared" si="74"/>
        <v>0</v>
      </c>
      <c r="J201" s="56">
        <f t="shared" si="74"/>
        <v>1933.7</v>
      </c>
      <c r="K201" s="56">
        <f t="shared" si="74"/>
        <v>1933.7</v>
      </c>
      <c r="L201" s="56">
        <f t="shared" si="74"/>
        <v>0</v>
      </c>
      <c r="M201" s="56">
        <f t="shared" si="74"/>
        <v>1933.7</v>
      </c>
    </row>
    <row r="202" spans="2:13" ht="13.5">
      <c r="B202" s="74" t="s">
        <v>25</v>
      </c>
      <c r="C202" s="52" t="s">
        <v>57</v>
      </c>
      <c r="D202" s="52" t="s">
        <v>52</v>
      </c>
      <c r="E202" s="52" t="s">
        <v>210</v>
      </c>
      <c r="F202" s="52"/>
      <c r="G202" s="52"/>
      <c r="H202" s="57">
        <f t="shared" si="74"/>
        <v>1933.7</v>
      </c>
      <c r="I202" s="57">
        <f t="shared" si="74"/>
        <v>0</v>
      </c>
      <c r="J202" s="57">
        <f t="shared" si="74"/>
        <v>1933.7</v>
      </c>
      <c r="K202" s="57">
        <f t="shared" si="74"/>
        <v>1933.7</v>
      </c>
      <c r="L202" s="57">
        <f t="shared" si="74"/>
        <v>0</v>
      </c>
      <c r="M202" s="57">
        <f t="shared" si="74"/>
        <v>1933.7</v>
      </c>
    </row>
    <row r="203" spans="2:13" ht="45.75" customHeight="1">
      <c r="B203" s="73" t="s">
        <v>327</v>
      </c>
      <c r="C203" s="52" t="s">
        <v>57</v>
      </c>
      <c r="D203" s="52" t="s">
        <v>52</v>
      </c>
      <c r="E203" s="52" t="s">
        <v>305</v>
      </c>
      <c r="F203" s="52"/>
      <c r="G203" s="52"/>
      <c r="H203" s="57">
        <f aca="true" t="shared" si="75" ref="H203:M205">H204</f>
        <v>1933.7</v>
      </c>
      <c r="I203" s="57">
        <f t="shared" si="75"/>
        <v>0</v>
      </c>
      <c r="J203" s="57">
        <f t="shared" si="75"/>
        <v>1933.7</v>
      </c>
      <c r="K203" s="57">
        <f t="shared" si="75"/>
        <v>1933.7</v>
      </c>
      <c r="L203" s="57">
        <f t="shared" si="75"/>
        <v>0</v>
      </c>
      <c r="M203" s="57">
        <f t="shared" si="75"/>
        <v>1933.7</v>
      </c>
    </row>
    <row r="204" spans="2:13" ht="40.5" customHeight="1">
      <c r="B204" s="74" t="s">
        <v>374</v>
      </c>
      <c r="C204" s="52" t="s">
        <v>57</v>
      </c>
      <c r="D204" s="52" t="s">
        <v>52</v>
      </c>
      <c r="E204" s="52" t="s">
        <v>305</v>
      </c>
      <c r="F204" s="52" t="s">
        <v>110</v>
      </c>
      <c r="G204" s="52"/>
      <c r="H204" s="57">
        <f t="shared" si="75"/>
        <v>1933.7</v>
      </c>
      <c r="I204" s="57">
        <f t="shared" si="75"/>
        <v>0</v>
      </c>
      <c r="J204" s="57">
        <f t="shared" si="75"/>
        <v>1933.7</v>
      </c>
      <c r="K204" s="57">
        <f t="shared" si="75"/>
        <v>1933.7</v>
      </c>
      <c r="L204" s="57">
        <f t="shared" si="75"/>
        <v>0</v>
      </c>
      <c r="M204" s="57">
        <f t="shared" si="75"/>
        <v>1933.7</v>
      </c>
    </row>
    <row r="205" spans="2:13" ht="41.25">
      <c r="B205" s="74" t="s">
        <v>346</v>
      </c>
      <c r="C205" s="52" t="s">
        <v>57</v>
      </c>
      <c r="D205" s="52" t="s">
        <v>52</v>
      </c>
      <c r="E205" s="52" t="s">
        <v>305</v>
      </c>
      <c r="F205" s="52" t="s">
        <v>112</v>
      </c>
      <c r="G205" s="52"/>
      <c r="H205" s="57">
        <f t="shared" si="75"/>
        <v>1933.7</v>
      </c>
      <c r="I205" s="57">
        <f t="shared" si="75"/>
        <v>0</v>
      </c>
      <c r="J205" s="57">
        <f t="shared" si="75"/>
        <v>1933.7</v>
      </c>
      <c r="K205" s="57">
        <f t="shared" si="75"/>
        <v>1933.7</v>
      </c>
      <c r="L205" s="57">
        <f t="shared" si="75"/>
        <v>0</v>
      </c>
      <c r="M205" s="57">
        <f t="shared" si="75"/>
        <v>1933.7</v>
      </c>
    </row>
    <row r="206" spans="2:13" ht="13.5">
      <c r="B206" s="75" t="s">
        <v>99</v>
      </c>
      <c r="C206" s="53" t="s">
        <v>57</v>
      </c>
      <c r="D206" s="53" t="s">
        <v>52</v>
      </c>
      <c r="E206" s="53" t="s">
        <v>305</v>
      </c>
      <c r="F206" s="53" t="s">
        <v>112</v>
      </c>
      <c r="G206" s="53" t="s">
        <v>85</v>
      </c>
      <c r="H206" s="59">
        <f>'вед.прил.14'!I206</f>
        <v>1933.7</v>
      </c>
      <c r="I206" s="59">
        <f>'вед.прил.14'!J206</f>
        <v>0</v>
      </c>
      <c r="J206" s="59">
        <f>H206+I206</f>
        <v>1933.7</v>
      </c>
      <c r="K206" s="59">
        <f>'вед.прил.14'!L206</f>
        <v>1933.7</v>
      </c>
      <c r="L206" s="59">
        <f>'вед.прил.14'!M206</f>
        <v>0</v>
      </c>
      <c r="M206" s="59">
        <f>K206+L206</f>
        <v>1933.7</v>
      </c>
    </row>
    <row r="207" spans="2:13" ht="13.5">
      <c r="B207" s="79" t="s">
        <v>43</v>
      </c>
      <c r="C207" s="54" t="s">
        <v>57</v>
      </c>
      <c r="D207" s="54" t="s">
        <v>58</v>
      </c>
      <c r="E207" s="54"/>
      <c r="F207" s="54"/>
      <c r="G207" s="54"/>
      <c r="H207" s="56">
        <f aca="true" t="shared" si="76" ref="H207:M207">H208+H213</f>
        <v>1530</v>
      </c>
      <c r="I207" s="56">
        <f t="shared" si="76"/>
        <v>0</v>
      </c>
      <c r="J207" s="56">
        <f t="shared" si="76"/>
        <v>1530</v>
      </c>
      <c r="K207" s="56">
        <f t="shared" si="76"/>
        <v>680</v>
      </c>
      <c r="L207" s="56">
        <f t="shared" si="76"/>
        <v>0</v>
      </c>
      <c r="M207" s="56">
        <f t="shared" si="76"/>
        <v>680</v>
      </c>
    </row>
    <row r="208" spans="2:13" ht="13.5">
      <c r="B208" s="74" t="s">
        <v>25</v>
      </c>
      <c r="C208" s="52" t="s">
        <v>57</v>
      </c>
      <c r="D208" s="52" t="s">
        <v>58</v>
      </c>
      <c r="E208" s="52" t="s">
        <v>210</v>
      </c>
      <c r="F208" s="52"/>
      <c r="G208" s="52"/>
      <c r="H208" s="57">
        <f aca="true" t="shared" si="77" ref="H208:M211">H209</f>
        <v>680</v>
      </c>
      <c r="I208" s="57">
        <f t="shared" si="77"/>
        <v>0</v>
      </c>
      <c r="J208" s="57">
        <f t="shared" si="77"/>
        <v>680</v>
      </c>
      <c r="K208" s="57">
        <f t="shared" si="77"/>
        <v>680</v>
      </c>
      <c r="L208" s="57">
        <f t="shared" si="77"/>
        <v>0</v>
      </c>
      <c r="M208" s="57">
        <f t="shared" si="77"/>
        <v>680</v>
      </c>
    </row>
    <row r="209" spans="2:13" ht="59.25" customHeight="1">
      <c r="B209" s="74" t="s">
        <v>324</v>
      </c>
      <c r="C209" s="52" t="s">
        <v>57</v>
      </c>
      <c r="D209" s="52" t="s">
        <v>58</v>
      </c>
      <c r="E209" s="52" t="s">
        <v>230</v>
      </c>
      <c r="F209" s="52"/>
      <c r="G209" s="52"/>
      <c r="H209" s="57">
        <f t="shared" si="77"/>
        <v>680</v>
      </c>
      <c r="I209" s="57">
        <f t="shared" si="77"/>
        <v>0</v>
      </c>
      <c r="J209" s="57">
        <f t="shared" si="77"/>
        <v>680</v>
      </c>
      <c r="K209" s="57">
        <f t="shared" si="77"/>
        <v>680</v>
      </c>
      <c r="L209" s="57">
        <f t="shared" si="77"/>
        <v>0</v>
      </c>
      <c r="M209" s="57">
        <f t="shared" si="77"/>
        <v>680</v>
      </c>
    </row>
    <row r="210" spans="2:13" ht="13.5">
      <c r="B210" s="74" t="s">
        <v>120</v>
      </c>
      <c r="C210" s="52" t="s">
        <v>57</v>
      </c>
      <c r="D210" s="52" t="s">
        <v>58</v>
      </c>
      <c r="E210" s="52" t="s">
        <v>230</v>
      </c>
      <c r="F210" s="52" t="s">
        <v>119</v>
      </c>
      <c r="G210" s="52"/>
      <c r="H210" s="57">
        <f t="shared" si="77"/>
        <v>680</v>
      </c>
      <c r="I210" s="57">
        <f t="shared" si="77"/>
        <v>0</v>
      </c>
      <c r="J210" s="57">
        <f t="shared" si="77"/>
        <v>680</v>
      </c>
      <c r="K210" s="57">
        <f t="shared" si="77"/>
        <v>680</v>
      </c>
      <c r="L210" s="57">
        <f t="shared" si="77"/>
        <v>0</v>
      </c>
      <c r="M210" s="57">
        <f t="shared" si="77"/>
        <v>680</v>
      </c>
    </row>
    <row r="211" spans="2:13" ht="54.75" customHeight="1">
      <c r="B211" s="74" t="s">
        <v>172</v>
      </c>
      <c r="C211" s="52" t="s">
        <v>57</v>
      </c>
      <c r="D211" s="52" t="s">
        <v>58</v>
      </c>
      <c r="E211" s="52" t="s">
        <v>230</v>
      </c>
      <c r="F211" s="52" t="s">
        <v>171</v>
      </c>
      <c r="G211" s="52"/>
      <c r="H211" s="57">
        <f t="shared" si="77"/>
        <v>680</v>
      </c>
      <c r="I211" s="57">
        <f t="shared" si="77"/>
        <v>0</v>
      </c>
      <c r="J211" s="57">
        <f t="shared" si="77"/>
        <v>680</v>
      </c>
      <c r="K211" s="57">
        <f t="shared" si="77"/>
        <v>680</v>
      </c>
      <c r="L211" s="57">
        <f t="shared" si="77"/>
        <v>0</v>
      </c>
      <c r="M211" s="57">
        <f t="shared" si="77"/>
        <v>680</v>
      </c>
    </row>
    <row r="212" spans="2:13" ht="13.5">
      <c r="B212" s="75" t="s">
        <v>99</v>
      </c>
      <c r="C212" s="53" t="s">
        <v>57</v>
      </c>
      <c r="D212" s="53" t="s">
        <v>58</v>
      </c>
      <c r="E212" s="53" t="s">
        <v>230</v>
      </c>
      <c r="F212" s="53" t="s">
        <v>171</v>
      </c>
      <c r="G212" s="53" t="s">
        <v>85</v>
      </c>
      <c r="H212" s="59">
        <f>'вед.прил.14'!I619</f>
        <v>680</v>
      </c>
      <c r="I212" s="59">
        <f>'вед.прил.14'!J619</f>
        <v>0</v>
      </c>
      <c r="J212" s="59">
        <f>H212+I212</f>
        <v>680</v>
      </c>
      <c r="K212" s="59">
        <f>'вед.прил.14'!L619</f>
        <v>680</v>
      </c>
      <c r="L212" s="59">
        <f>'вед.прил.14'!M619</f>
        <v>0</v>
      </c>
      <c r="M212" s="59">
        <f>K212+L212</f>
        <v>680</v>
      </c>
    </row>
    <row r="213" spans="2:13" ht="41.25">
      <c r="B213" s="73" t="s">
        <v>318</v>
      </c>
      <c r="C213" s="52" t="s">
        <v>57</v>
      </c>
      <c r="D213" s="52" t="s">
        <v>58</v>
      </c>
      <c r="E213" s="52" t="s">
        <v>323</v>
      </c>
      <c r="F213" s="52"/>
      <c r="G213" s="52"/>
      <c r="H213" s="57">
        <f aca="true" t="shared" si="78" ref="H213:M215">H214</f>
        <v>850</v>
      </c>
      <c r="I213" s="57">
        <f t="shared" si="78"/>
        <v>0</v>
      </c>
      <c r="J213" s="57">
        <f t="shared" si="78"/>
        <v>850</v>
      </c>
      <c r="K213" s="57">
        <f t="shared" si="78"/>
        <v>0</v>
      </c>
      <c r="L213" s="57">
        <f t="shared" si="78"/>
        <v>0</v>
      </c>
      <c r="M213" s="57">
        <f t="shared" si="78"/>
        <v>0</v>
      </c>
    </row>
    <row r="214" spans="2:13" ht="41.25">
      <c r="B214" s="73" t="s">
        <v>349</v>
      </c>
      <c r="C214" s="52" t="s">
        <v>57</v>
      </c>
      <c r="D214" s="52" t="s">
        <v>58</v>
      </c>
      <c r="E214" s="52" t="s">
        <v>323</v>
      </c>
      <c r="F214" s="52" t="s">
        <v>170</v>
      </c>
      <c r="G214" s="52"/>
      <c r="H214" s="57">
        <f t="shared" si="78"/>
        <v>850</v>
      </c>
      <c r="I214" s="57">
        <f t="shared" si="78"/>
        <v>0</v>
      </c>
      <c r="J214" s="57">
        <f t="shared" si="78"/>
        <v>850</v>
      </c>
      <c r="K214" s="57">
        <f t="shared" si="78"/>
        <v>0</v>
      </c>
      <c r="L214" s="57">
        <f t="shared" si="78"/>
        <v>0</v>
      </c>
      <c r="M214" s="57">
        <f t="shared" si="78"/>
        <v>0</v>
      </c>
    </row>
    <row r="215" spans="2:13" ht="13.5">
      <c r="B215" s="146" t="s">
        <v>198</v>
      </c>
      <c r="C215" s="52" t="s">
        <v>57</v>
      </c>
      <c r="D215" s="52" t="s">
        <v>58</v>
      </c>
      <c r="E215" s="52" t="s">
        <v>323</v>
      </c>
      <c r="F215" s="52" t="s">
        <v>22</v>
      </c>
      <c r="G215" s="52"/>
      <c r="H215" s="57">
        <f t="shared" si="78"/>
        <v>850</v>
      </c>
      <c r="I215" s="57">
        <f t="shared" si="78"/>
        <v>0</v>
      </c>
      <c r="J215" s="57">
        <f t="shared" si="78"/>
        <v>850</v>
      </c>
      <c r="K215" s="57">
        <f t="shared" si="78"/>
        <v>0</v>
      </c>
      <c r="L215" s="57">
        <f t="shared" si="78"/>
        <v>0</v>
      </c>
      <c r="M215" s="57">
        <f t="shared" si="78"/>
        <v>0</v>
      </c>
    </row>
    <row r="216" spans="2:13" ht="13.5">
      <c r="B216" s="147" t="s">
        <v>99</v>
      </c>
      <c r="C216" s="53" t="s">
        <v>57</v>
      </c>
      <c r="D216" s="53" t="s">
        <v>58</v>
      </c>
      <c r="E216" s="121" t="s">
        <v>323</v>
      </c>
      <c r="F216" s="53" t="s">
        <v>22</v>
      </c>
      <c r="G216" s="53" t="s">
        <v>85</v>
      </c>
      <c r="H216" s="59">
        <f>'вед.прил.14'!I407</f>
        <v>850</v>
      </c>
      <c r="I216" s="59">
        <f>'вед.прил.14'!J407</f>
        <v>0</v>
      </c>
      <c r="J216" s="59">
        <f>H216+I216</f>
        <v>850</v>
      </c>
      <c r="K216" s="59">
        <f>'вед.прил.14'!L407</f>
        <v>0</v>
      </c>
      <c r="L216" s="59">
        <f>'вед.прил.14'!M407</f>
        <v>0</v>
      </c>
      <c r="M216" s="59">
        <f>K216+L216</f>
        <v>0</v>
      </c>
    </row>
    <row r="217" spans="2:13" ht="13.5">
      <c r="B217" s="79" t="s">
        <v>194</v>
      </c>
      <c r="C217" s="54" t="s">
        <v>57</v>
      </c>
      <c r="D217" s="54" t="s">
        <v>53</v>
      </c>
      <c r="E217" s="54"/>
      <c r="F217" s="54"/>
      <c r="G217" s="54"/>
      <c r="H217" s="56">
        <f aca="true" t="shared" si="79" ref="H217:M217">H218+H243+H237</f>
        <v>34141.3</v>
      </c>
      <c r="I217" s="56">
        <f t="shared" si="79"/>
        <v>0</v>
      </c>
      <c r="J217" s="56">
        <f t="shared" si="79"/>
        <v>34141.3</v>
      </c>
      <c r="K217" s="56">
        <f t="shared" si="79"/>
        <v>21210.6</v>
      </c>
      <c r="L217" s="56">
        <f t="shared" si="79"/>
        <v>0</v>
      </c>
      <c r="M217" s="56">
        <f t="shared" si="79"/>
        <v>21210.6</v>
      </c>
    </row>
    <row r="218" spans="2:13" ht="41.25">
      <c r="B218" s="73" t="s">
        <v>155</v>
      </c>
      <c r="C218" s="52" t="s">
        <v>57</v>
      </c>
      <c r="D218" s="52" t="s">
        <v>53</v>
      </c>
      <c r="E218" s="52" t="s">
        <v>279</v>
      </c>
      <c r="F218" s="52"/>
      <c r="G218" s="52"/>
      <c r="H218" s="57">
        <f aca="true" t="shared" si="80" ref="H218:M218">H219+H227+H232</f>
        <v>7930</v>
      </c>
      <c r="I218" s="57">
        <f t="shared" si="80"/>
        <v>0</v>
      </c>
      <c r="J218" s="57">
        <f t="shared" si="80"/>
        <v>7930</v>
      </c>
      <c r="K218" s="57">
        <f t="shared" si="80"/>
        <v>7930</v>
      </c>
      <c r="L218" s="57">
        <f t="shared" si="80"/>
        <v>0</v>
      </c>
      <c r="M218" s="57">
        <f t="shared" si="80"/>
        <v>7930</v>
      </c>
    </row>
    <row r="219" spans="2:13" ht="41.25">
      <c r="B219" s="73" t="s">
        <v>130</v>
      </c>
      <c r="C219" s="52" t="s">
        <v>57</v>
      </c>
      <c r="D219" s="52" t="s">
        <v>53</v>
      </c>
      <c r="E219" s="52" t="s">
        <v>156</v>
      </c>
      <c r="F219" s="52"/>
      <c r="G219" s="52"/>
      <c r="H219" s="57">
        <f aca="true" t="shared" si="81" ref="H219:M219">H220</f>
        <v>7030</v>
      </c>
      <c r="I219" s="57">
        <f t="shared" si="81"/>
        <v>0</v>
      </c>
      <c r="J219" s="57">
        <f t="shared" si="81"/>
        <v>7030</v>
      </c>
      <c r="K219" s="57">
        <f t="shared" si="81"/>
        <v>7030</v>
      </c>
      <c r="L219" s="57">
        <f t="shared" si="81"/>
        <v>0</v>
      </c>
      <c r="M219" s="57">
        <f t="shared" si="81"/>
        <v>7030</v>
      </c>
    </row>
    <row r="220" spans="2:13" ht="13.5">
      <c r="B220" s="74" t="s">
        <v>234</v>
      </c>
      <c r="C220" s="52" t="s">
        <v>57</v>
      </c>
      <c r="D220" s="52" t="s">
        <v>53</v>
      </c>
      <c r="E220" s="52" t="s">
        <v>157</v>
      </c>
      <c r="F220" s="52"/>
      <c r="G220" s="52"/>
      <c r="H220" s="57">
        <f aca="true" t="shared" si="82" ref="H220:M220">H221+H224</f>
        <v>7030</v>
      </c>
      <c r="I220" s="57">
        <f t="shared" si="82"/>
        <v>0</v>
      </c>
      <c r="J220" s="57">
        <f t="shared" si="82"/>
        <v>7030</v>
      </c>
      <c r="K220" s="57">
        <f t="shared" si="82"/>
        <v>7030</v>
      </c>
      <c r="L220" s="57">
        <f t="shared" si="82"/>
        <v>0</v>
      </c>
      <c r="M220" s="57">
        <f t="shared" si="82"/>
        <v>7030</v>
      </c>
    </row>
    <row r="221" spans="2:13" ht="41.25">
      <c r="B221" s="74" t="s">
        <v>374</v>
      </c>
      <c r="C221" s="52" t="s">
        <v>57</v>
      </c>
      <c r="D221" s="52" t="s">
        <v>53</v>
      </c>
      <c r="E221" s="52" t="s">
        <v>157</v>
      </c>
      <c r="F221" s="52" t="s">
        <v>110</v>
      </c>
      <c r="G221" s="52"/>
      <c r="H221" s="57">
        <f aca="true" t="shared" si="83" ref="H221:M222">H222</f>
        <v>7000</v>
      </c>
      <c r="I221" s="57">
        <f t="shared" si="83"/>
        <v>0</v>
      </c>
      <c r="J221" s="57">
        <f t="shared" si="83"/>
        <v>7000</v>
      </c>
      <c r="K221" s="57">
        <f t="shared" si="83"/>
        <v>7000</v>
      </c>
      <c r="L221" s="57">
        <f t="shared" si="83"/>
        <v>0</v>
      </c>
      <c r="M221" s="57">
        <f t="shared" si="83"/>
        <v>7000</v>
      </c>
    </row>
    <row r="222" spans="2:13" ht="41.25">
      <c r="B222" s="74" t="s">
        <v>346</v>
      </c>
      <c r="C222" s="52" t="s">
        <v>57</v>
      </c>
      <c r="D222" s="52" t="s">
        <v>53</v>
      </c>
      <c r="E222" s="52" t="s">
        <v>157</v>
      </c>
      <c r="F222" s="52" t="s">
        <v>112</v>
      </c>
      <c r="G222" s="52"/>
      <c r="H222" s="57">
        <f t="shared" si="83"/>
        <v>7000</v>
      </c>
      <c r="I222" s="57">
        <f t="shared" si="83"/>
        <v>0</v>
      </c>
      <c r="J222" s="57">
        <f t="shared" si="83"/>
        <v>7000</v>
      </c>
      <c r="K222" s="57">
        <f t="shared" si="83"/>
        <v>7000</v>
      </c>
      <c r="L222" s="57">
        <f t="shared" si="83"/>
        <v>0</v>
      </c>
      <c r="M222" s="57">
        <f t="shared" si="83"/>
        <v>7000</v>
      </c>
    </row>
    <row r="223" spans="2:13" ht="13.5">
      <c r="B223" s="77" t="s">
        <v>99</v>
      </c>
      <c r="C223" s="53" t="s">
        <v>57</v>
      </c>
      <c r="D223" s="53" t="s">
        <v>53</v>
      </c>
      <c r="E223" s="53" t="s">
        <v>157</v>
      </c>
      <c r="F223" s="53" t="s">
        <v>112</v>
      </c>
      <c r="G223" s="53" t="s">
        <v>85</v>
      </c>
      <c r="H223" s="59">
        <f>'вед.прил.14'!I414</f>
        <v>7000</v>
      </c>
      <c r="I223" s="59">
        <f>'вед.прил.14'!J414</f>
        <v>0</v>
      </c>
      <c r="J223" s="59">
        <f>H223+I223</f>
        <v>7000</v>
      </c>
      <c r="K223" s="59">
        <f>'вед.прил.14'!L414</f>
        <v>7000</v>
      </c>
      <c r="L223" s="59">
        <f>'вед.прил.14'!M414</f>
        <v>0</v>
      </c>
      <c r="M223" s="59">
        <f>K223+L223</f>
        <v>7000</v>
      </c>
    </row>
    <row r="224" spans="2:13" ht="27">
      <c r="B224" s="73" t="s">
        <v>124</v>
      </c>
      <c r="C224" s="52" t="s">
        <v>57</v>
      </c>
      <c r="D224" s="52" t="s">
        <v>53</v>
      </c>
      <c r="E224" s="52" t="s">
        <v>157</v>
      </c>
      <c r="F224" s="52" t="s">
        <v>123</v>
      </c>
      <c r="G224" s="52"/>
      <c r="H224" s="57">
        <f aca="true" t="shared" si="84" ref="H224:M225">H225</f>
        <v>30</v>
      </c>
      <c r="I224" s="57">
        <f t="shared" si="84"/>
        <v>0</v>
      </c>
      <c r="J224" s="57">
        <f t="shared" si="84"/>
        <v>30</v>
      </c>
      <c r="K224" s="57">
        <f t="shared" si="84"/>
        <v>30</v>
      </c>
      <c r="L224" s="57">
        <f t="shared" si="84"/>
        <v>0</v>
      </c>
      <c r="M224" s="57">
        <f t="shared" si="84"/>
        <v>30</v>
      </c>
    </row>
    <row r="225" spans="2:13" ht="13.5">
      <c r="B225" s="73" t="s">
        <v>167</v>
      </c>
      <c r="C225" s="52" t="s">
        <v>57</v>
      </c>
      <c r="D225" s="52" t="s">
        <v>53</v>
      </c>
      <c r="E225" s="52" t="s">
        <v>157</v>
      </c>
      <c r="F225" s="52" t="s">
        <v>166</v>
      </c>
      <c r="G225" s="52"/>
      <c r="H225" s="57">
        <f t="shared" si="84"/>
        <v>30</v>
      </c>
      <c r="I225" s="57">
        <f t="shared" si="84"/>
        <v>0</v>
      </c>
      <c r="J225" s="57">
        <f t="shared" si="84"/>
        <v>30</v>
      </c>
      <c r="K225" s="57">
        <f t="shared" si="84"/>
        <v>30</v>
      </c>
      <c r="L225" s="57">
        <f t="shared" si="84"/>
        <v>0</v>
      </c>
      <c r="M225" s="57">
        <f t="shared" si="84"/>
        <v>30</v>
      </c>
    </row>
    <row r="226" spans="2:13" ht="13.5">
      <c r="B226" s="77" t="s">
        <v>99</v>
      </c>
      <c r="C226" s="53" t="s">
        <v>57</v>
      </c>
      <c r="D226" s="53" t="s">
        <v>53</v>
      </c>
      <c r="E226" s="53" t="s">
        <v>157</v>
      </c>
      <c r="F226" s="53" t="s">
        <v>166</v>
      </c>
      <c r="G226" s="53" t="s">
        <v>85</v>
      </c>
      <c r="H226" s="59">
        <f>'вед.прил.14'!I417</f>
        <v>30</v>
      </c>
      <c r="I226" s="59">
        <f>'вед.прил.14'!J417</f>
        <v>0</v>
      </c>
      <c r="J226" s="59">
        <f>H226+I226</f>
        <v>30</v>
      </c>
      <c r="K226" s="59">
        <f>'вед.прил.14'!L417</f>
        <v>30</v>
      </c>
      <c r="L226" s="59">
        <f>'вед.прил.14'!M417</f>
        <v>0</v>
      </c>
      <c r="M226" s="59">
        <f>K226+L226</f>
        <v>30</v>
      </c>
    </row>
    <row r="227" spans="2:13" ht="27">
      <c r="B227" s="73" t="s">
        <v>276</v>
      </c>
      <c r="C227" s="52" t="s">
        <v>57</v>
      </c>
      <c r="D227" s="52" t="s">
        <v>53</v>
      </c>
      <c r="E227" s="52" t="s">
        <v>280</v>
      </c>
      <c r="F227" s="53"/>
      <c r="G227" s="53"/>
      <c r="H227" s="57">
        <f aca="true" t="shared" si="85" ref="H227:M230">H228</f>
        <v>800</v>
      </c>
      <c r="I227" s="57">
        <f t="shared" si="85"/>
        <v>0</v>
      </c>
      <c r="J227" s="57">
        <f t="shared" si="85"/>
        <v>800</v>
      </c>
      <c r="K227" s="57">
        <f t="shared" si="85"/>
        <v>800</v>
      </c>
      <c r="L227" s="57">
        <f t="shared" si="85"/>
        <v>0</v>
      </c>
      <c r="M227" s="57">
        <f t="shared" si="85"/>
        <v>800</v>
      </c>
    </row>
    <row r="228" spans="2:13" ht="13.5">
      <c r="B228" s="74" t="s">
        <v>234</v>
      </c>
      <c r="C228" s="52" t="s">
        <v>57</v>
      </c>
      <c r="D228" s="52" t="s">
        <v>53</v>
      </c>
      <c r="E228" s="52" t="s">
        <v>281</v>
      </c>
      <c r="F228" s="53"/>
      <c r="G228" s="53"/>
      <c r="H228" s="57">
        <f t="shared" si="85"/>
        <v>800</v>
      </c>
      <c r="I228" s="57">
        <f t="shared" si="85"/>
        <v>0</v>
      </c>
      <c r="J228" s="57">
        <f t="shared" si="85"/>
        <v>800</v>
      </c>
      <c r="K228" s="57">
        <f t="shared" si="85"/>
        <v>800</v>
      </c>
      <c r="L228" s="57">
        <f t="shared" si="85"/>
        <v>0</v>
      </c>
      <c r="M228" s="57">
        <f t="shared" si="85"/>
        <v>800</v>
      </c>
    </row>
    <row r="229" spans="2:13" ht="41.25">
      <c r="B229" s="74" t="s">
        <v>374</v>
      </c>
      <c r="C229" s="52" t="s">
        <v>57</v>
      </c>
      <c r="D229" s="52" t="s">
        <v>53</v>
      </c>
      <c r="E229" s="52" t="s">
        <v>281</v>
      </c>
      <c r="F229" s="52" t="s">
        <v>110</v>
      </c>
      <c r="G229" s="53"/>
      <c r="H229" s="57">
        <f t="shared" si="85"/>
        <v>800</v>
      </c>
      <c r="I229" s="57">
        <f t="shared" si="85"/>
        <v>0</v>
      </c>
      <c r="J229" s="57">
        <f t="shared" si="85"/>
        <v>800</v>
      </c>
      <c r="K229" s="57">
        <f t="shared" si="85"/>
        <v>800</v>
      </c>
      <c r="L229" s="57">
        <f t="shared" si="85"/>
        <v>0</v>
      </c>
      <c r="M229" s="57">
        <f t="shared" si="85"/>
        <v>800</v>
      </c>
    </row>
    <row r="230" spans="2:13" ht="43.5" customHeight="1">
      <c r="B230" s="74" t="s">
        <v>346</v>
      </c>
      <c r="C230" s="52" t="s">
        <v>57</v>
      </c>
      <c r="D230" s="52" t="s">
        <v>53</v>
      </c>
      <c r="E230" s="52" t="s">
        <v>281</v>
      </c>
      <c r="F230" s="52" t="s">
        <v>112</v>
      </c>
      <c r="G230" s="53"/>
      <c r="H230" s="57">
        <f t="shared" si="85"/>
        <v>800</v>
      </c>
      <c r="I230" s="57">
        <f t="shared" si="85"/>
        <v>0</v>
      </c>
      <c r="J230" s="57">
        <f t="shared" si="85"/>
        <v>800</v>
      </c>
      <c r="K230" s="57">
        <f t="shared" si="85"/>
        <v>800</v>
      </c>
      <c r="L230" s="57">
        <f t="shared" si="85"/>
        <v>0</v>
      </c>
      <c r="M230" s="57">
        <f t="shared" si="85"/>
        <v>800</v>
      </c>
    </row>
    <row r="231" spans="2:13" ht="13.5">
      <c r="B231" s="77" t="s">
        <v>99</v>
      </c>
      <c r="C231" s="53" t="s">
        <v>57</v>
      </c>
      <c r="D231" s="53" t="s">
        <v>53</v>
      </c>
      <c r="E231" s="53" t="s">
        <v>281</v>
      </c>
      <c r="F231" s="53" t="s">
        <v>112</v>
      </c>
      <c r="G231" s="53" t="s">
        <v>85</v>
      </c>
      <c r="H231" s="59">
        <f>'вед.прил.14'!I422</f>
        <v>800</v>
      </c>
      <c r="I231" s="59">
        <f>'вед.прил.14'!J422</f>
        <v>0</v>
      </c>
      <c r="J231" s="59">
        <f>H231+I231</f>
        <v>800</v>
      </c>
      <c r="K231" s="59">
        <f>'вед.прил.14'!L422</f>
        <v>800</v>
      </c>
      <c r="L231" s="59">
        <f>'вед.прил.14'!M422</f>
        <v>0</v>
      </c>
      <c r="M231" s="59">
        <f>K231+L231</f>
        <v>800</v>
      </c>
    </row>
    <row r="232" spans="2:13" ht="32.25" customHeight="1">
      <c r="B232" s="73" t="s">
        <v>329</v>
      </c>
      <c r="C232" s="52" t="s">
        <v>57</v>
      </c>
      <c r="D232" s="52" t="s">
        <v>53</v>
      </c>
      <c r="E232" s="52" t="s">
        <v>282</v>
      </c>
      <c r="F232" s="53"/>
      <c r="G232" s="53"/>
      <c r="H232" s="57">
        <f aca="true" t="shared" si="86" ref="H232:M235">H233</f>
        <v>100</v>
      </c>
      <c r="I232" s="57">
        <f t="shared" si="86"/>
        <v>0</v>
      </c>
      <c r="J232" s="57">
        <f t="shared" si="86"/>
        <v>100</v>
      </c>
      <c r="K232" s="57">
        <f t="shared" si="86"/>
        <v>100</v>
      </c>
      <c r="L232" s="57">
        <f t="shared" si="86"/>
        <v>0</v>
      </c>
      <c r="M232" s="57">
        <f t="shared" si="86"/>
        <v>100</v>
      </c>
    </row>
    <row r="233" spans="2:13" ht="13.5">
      <c r="B233" s="74" t="s">
        <v>234</v>
      </c>
      <c r="C233" s="52" t="s">
        <v>57</v>
      </c>
      <c r="D233" s="52" t="s">
        <v>53</v>
      </c>
      <c r="E233" s="52" t="s">
        <v>283</v>
      </c>
      <c r="F233" s="53"/>
      <c r="G233" s="53"/>
      <c r="H233" s="57">
        <f t="shared" si="86"/>
        <v>100</v>
      </c>
      <c r="I233" s="57">
        <f t="shared" si="86"/>
        <v>0</v>
      </c>
      <c r="J233" s="57">
        <f t="shared" si="86"/>
        <v>100</v>
      </c>
      <c r="K233" s="57">
        <f t="shared" si="86"/>
        <v>100</v>
      </c>
      <c r="L233" s="57">
        <f t="shared" si="86"/>
        <v>0</v>
      </c>
      <c r="M233" s="57">
        <f t="shared" si="86"/>
        <v>100</v>
      </c>
    </row>
    <row r="234" spans="2:13" ht="43.5" customHeight="1">
      <c r="B234" s="74" t="s">
        <v>374</v>
      </c>
      <c r="C234" s="52" t="s">
        <v>57</v>
      </c>
      <c r="D234" s="52" t="s">
        <v>53</v>
      </c>
      <c r="E234" s="52" t="s">
        <v>283</v>
      </c>
      <c r="F234" s="52" t="s">
        <v>110</v>
      </c>
      <c r="G234" s="53"/>
      <c r="H234" s="57">
        <f t="shared" si="86"/>
        <v>100</v>
      </c>
      <c r="I234" s="57">
        <f t="shared" si="86"/>
        <v>0</v>
      </c>
      <c r="J234" s="57">
        <f t="shared" si="86"/>
        <v>100</v>
      </c>
      <c r="K234" s="57">
        <f t="shared" si="86"/>
        <v>100</v>
      </c>
      <c r="L234" s="57">
        <f t="shared" si="86"/>
        <v>0</v>
      </c>
      <c r="M234" s="57">
        <f t="shared" si="86"/>
        <v>100</v>
      </c>
    </row>
    <row r="235" spans="2:13" ht="45" customHeight="1">
      <c r="B235" s="74" t="s">
        <v>346</v>
      </c>
      <c r="C235" s="52" t="s">
        <v>57</v>
      </c>
      <c r="D235" s="52" t="s">
        <v>53</v>
      </c>
      <c r="E235" s="52" t="s">
        <v>283</v>
      </c>
      <c r="F235" s="52" t="s">
        <v>112</v>
      </c>
      <c r="G235" s="53"/>
      <c r="H235" s="57">
        <f t="shared" si="86"/>
        <v>100</v>
      </c>
      <c r="I235" s="57">
        <f t="shared" si="86"/>
        <v>0</v>
      </c>
      <c r="J235" s="57">
        <f t="shared" si="86"/>
        <v>100</v>
      </c>
      <c r="K235" s="57">
        <f t="shared" si="86"/>
        <v>100</v>
      </c>
      <c r="L235" s="57">
        <f t="shared" si="86"/>
        <v>0</v>
      </c>
      <c r="M235" s="57">
        <f t="shared" si="86"/>
        <v>100</v>
      </c>
    </row>
    <row r="236" spans="2:13" ht="13.5">
      <c r="B236" s="77" t="s">
        <v>99</v>
      </c>
      <c r="C236" s="53" t="s">
        <v>57</v>
      </c>
      <c r="D236" s="53" t="s">
        <v>53</v>
      </c>
      <c r="E236" s="53" t="s">
        <v>283</v>
      </c>
      <c r="F236" s="53" t="s">
        <v>112</v>
      </c>
      <c r="G236" s="53" t="s">
        <v>85</v>
      </c>
      <c r="H236" s="59">
        <f>'вед.прил.14'!I427</f>
        <v>100</v>
      </c>
      <c r="I236" s="59">
        <f>'вед.прил.14'!J427</f>
        <v>0</v>
      </c>
      <c r="J236" s="59">
        <f>H236+I236</f>
        <v>100</v>
      </c>
      <c r="K236" s="59">
        <f>'вед.прил.14'!L427</f>
        <v>100</v>
      </c>
      <c r="L236" s="59">
        <f>'вед.прил.14'!M427</f>
        <v>0</v>
      </c>
      <c r="M236" s="59">
        <f>K236+L236</f>
        <v>100</v>
      </c>
    </row>
    <row r="237" spans="2:13" ht="54.75">
      <c r="B237" s="74" t="s">
        <v>347</v>
      </c>
      <c r="C237" s="52" t="s">
        <v>57</v>
      </c>
      <c r="D237" s="52" t="s">
        <v>53</v>
      </c>
      <c r="E237" s="52" t="s">
        <v>272</v>
      </c>
      <c r="F237" s="53"/>
      <c r="G237" s="53"/>
      <c r="H237" s="57">
        <f aca="true" t="shared" si="87" ref="H237:M241">H238</f>
        <v>12900</v>
      </c>
      <c r="I237" s="57">
        <f t="shared" si="87"/>
        <v>0</v>
      </c>
      <c r="J237" s="57">
        <f t="shared" si="87"/>
        <v>12900</v>
      </c>
      <c r="K237" s="57">
        <f t="shared" si="87"/>
        <v>12900</v>
      </c>
      <c r="L237" s="57">
        <f t="shared" si="87"/>
        <v>0</v>
      </c>
      <c r="M237" s="57">
        <f t="shared" si="87"/>
        <v>12900</v>
      </c>
    </row>
    <row r="238" spans="2:13" ht="41.25">
      <c r="B238" s="74" t="s">
        <v>273</v>
      </c>
      <c r="C238" s="52" t="s">
        <v>57</v>
      </c>
      <c r="D238" s="52" t="s">
        <v>53</v>
      </c>
      <c r="E238" s="52" t="s">
        <v>274</v>
      </c>
      <c r="F238" s="53"/>
      <c r="G238" s="53"/>
      <c r="H238" s="57">
        <f t="shared" si="87"/>
        <v>12900</v>
      </c>
      <c r="I238" s="57">
        <f t="shared" si="87"/>
        <v>0</v>
      </c>
      <c r="J238" s="57">
        <f t="shared" si="87"/>
        <v>12900</v>
      </c>
      <c r="K238" s="57">
        <f t="shared" si="87"/>
        <v>12900</v>
      </c>
      <c r="L238" s="57">
        <f t="shared" si="87"/>
        <v>0</v>
      </c>
      <c r="M238" s="57">
        <f t="shared" si="87"/>
        <v>12900</v>
      </c>
    </row>
    <row r="239" spans="2:13" ht="13.5">
      <c r="B239" s="74" t="s">
        <v>234</v>
      </c>
      <c r="C239" s="52" t="s">
        <v>57</v>
      </c>
      <c r="D239" s="52" t="s">
        <v>53</v>
      </c>
      <c r="E239" s="52" t="s">
        <v>275</v>
      </c>
      <c r="F239" s="53"/>
      <c r="G239" s="53"/>
      <c r="H239" s="57">
        <f t="shared" si="87"/>
        <v>12900</v>
      </c>
      <c r="I239" s="57">
        <f t="shared" si="87"/>
        <v>0</v>
      </c>
      <c r="J239" s="57">
        <f t="shared" si="87"/>
        <v>12900</v>
      </c>
      <c r="K239" s="57">
        <f t="shared" si="87"/>
        <v>12900</v>
      </c>
      <c r="L239" s="57">
        <f t="shared" si="87"/>
        <v>0</v>
      </c>
      <c r="M239" s="57">
        <f t="shared" si="87"/>
        <v>12900</v>
      </c>
    </row>
    <row r="240" spans="2:13" ht="41.25">
      <c r="B240" s="74" t="s">
        <v>374</v>
      </c>
      <c r="C240" s="52" t="s">
        <v>57</v>
      </c>
      <c r="D240" s="52" t="s">
        <v>53</v>
      </c>
      <c r="E240" s="52" t="s">
        <v>275</v>
      </c>
      <c r="F240" s="52" t="s">
        <v>110</v>
      </c>
      <c r="G240" s="52"/>
      <c r="H240" s="57">
        <f t="shared" si="87"/>
        <v>12900</v>
      </c>
      <c r="I240" s="57">
        <f t="shared" si="87"/>
        <v>0</v>
      </c>
      <c r="J240" s="57">
        <f t="shared" si="87"/>
        <v>12900</v>
      </c>
      <c r="K240" s="57">
        <f t="shared" si="87"/>
        <v>12900</v>
      </c>
      <c r="L240" s="57">
        <f t="shared" si="87"/>
        <v>0</v>
      </c>
      <c r="M240" s="57">
        <f t="shared" si="87"/>
        <v>12900</v>
      </c>
    </row>
    <row r="241" spans="2:13" ht="41.25">
      <c r="B241" s="74" t="s">
        <v>346</v>
      </c>
      <c r="C241" s="52" t="s">
        <v>57</v>
      </c>
      <c r="D241" s="52" t="s">
        <v>53</v>
      </c>
      <c r="E241" s="52" t="s">
        <v>275</v>
      </c>
      <c r="F241" s="52" t="s">
        <v>112</v>
      </c>
      <c r="G241" s="52"/>
      <c r="H241" s="57">
        <f t="shared" si="87"/>
        <v>12900</v>
      </c>
      <c r="I241" s="57">
        <f t="shared" si="87"/>
        <v>0</v>
      </c>
      <c r="J241" s="57">
        <f t="shared" si="87"/>
        <v>12900</v>
      </c>
      <c r="K241" s="57">
        <f t="shared" si="87"/>
        <v>12900</v>
      </c>
      <c r="L241" s="57">
        <f t="shared" si="87"/>
        <v>0</v>
      </c>
      <c r="M241" s="57">
        <f t="shared" si="87"/>
        <v>12900</v>
      </c>
    </row>
    <row r="242" spans="2:13" ht="13.5">
      <c r="B242" s="77" t="s">
        <v>99</v>
      </c>
      <c r="C242" s="53" t="s">
        <v>57</v>
      </c>
      <c r="D242" s="53" t="s">
        <v>53</v>
      </c>
      <c r="E242" s="53" t="s">
        <v>275</v>
      </c>
      <c r="F242" s="53" t="s">
        <v>112</v>
      </c>
      <c r="G242" s="53" t="s">
        <v>85</v>
      </c>
      <c r="H242" s="59">
        <f>'вед.прил.14'!I213+'вед.прил.14'!I433</f>
        <v>12900</v>
      </c>
      <c r="I242" s="59">
        <f>'вед.прил.14'!J213+'вед.прил.14'!J433</f>
        <v>0</v>
      </c>
      <c r="J242" s="59">
        <f>H242+I242</f>
        <v>12900</v>
      </c>
      <c r="K242" s="59">
        <f>'вед.прил.14'!L213+'вед.прил.14'!L433</f>
        <v>12900</v>
      </c>
      <c r="L242" s="59">
        <f>'вед.прил.14'!M213+'вед.прил.14'!M433</f>
        <v>0</v>
      </c>
      <c r="M242" s="59">
        <f>K242+L242</f>
        <v>12900</v>
      </c>
    </row>
    <row r="243" spans="2:13" ht="43.5" customHeight="1">
      <c r="B243" s="84" t="s">
        <v>405</v>
      </c>
      <c r="C243" s="52" t="s">
        <v>57</v>
      </c>
      <c r="D243" s="52" t="s">
        <v>53</v>
      </c>
      <c r="E243" s="52" t="s">
        <v>4</v>
      </c>
      <c r="F243" s="52"/>
      <c r="G243" s="52"/>
      <c r="H243" s="57">
        <f aca="true" t="shared" si="88" ref="H243:M243">H244</f>
        <v>13311.300000000001</v>
      </c>
      <c r="I243" s="57">
        <f t="shared" si="88"/>
        <v>0</v>
      </c>
      <c r="J243" s="57">
        <f t="shared" si="88"/>
        <v>13311.300000000001</v>
      </c>
      <c r="K243" s="57">
        <f t="shared" si="88"/>
        <v>380.6</v>
      </c>
      <c r="L243" s="57">
        <f t="shared" si="88"/>
        <v>0</v>
      </c>
      <c r="M243" s="57">
        <f t="shared" si="88"/>
        <v>380.6</v>
      </c>
    </row>
    <row r="244" spans="2:13" ht="55.5" customHeight="1">
      <c r="B244" s="74" t="s">
        <v>5</v>
      </c>
      <c r="C244" s="52" t="s">
        <v>57</v>
      </c>
      <c r="D244" s="52" t="s">
        <v>53</v>
      </c>
      <c r="E244" s="52" t="s">
        <v>6</v>
      </c>
      <c r="F244" s="52"/>
      <c r="G244" s="52"/>
      <c r="H244" s="57">
        <f aca="true" t="shared" si="89" ref="H244:M244">H245+H249+H253</f>
        <v>13311.300000000001</v>
      </c>
      <c r="I244" s="57">
        <f t="shared" si="89"/>
        <v>0</v>
      </c>
      <c r="J244" s="57">
        <f t="shared" si="89"/>
        <v>13311.300000000001</v>
      </c>
      <c r="K244" s="57">
        <f t="shared" si="89"/>
        <v>380.6</v>
      </c>
      <c r="L244" s="57">
        <f t="shared" si="89"/>
        <v>0</v>
      </c>
      <c r="M244" s="57">
        <f t="shared" si="89"/>
        <v>380.6</v>
      </c>
    </row>
    <row r="245" spans="2:13" ht="13.5">
      <c r="B245" s="74" t="s">
        <v>234</v>
      </c>
      <c r="C245" s="52" t="s">
        <v>57</v>
      </c>
      <c r="D245" s="52" t="s">
        <v>53</v>
      </c>
      <c r="E245" s="52" t="s">
        <v>7</v>
      </c>
      <c r="F245" s="52"/>
      <c r="G245" s="52"/>
      <c r="H245" s="57">
        <f aca="true" t="shared" si="90" ref="H245:M247">H246</f>
        <v>130.6</v>
      </c>
      <c r="I245" s="57">
        <f t="shared" si="90"/>
        <v>0</v>
      </c>
      <c r="J245" s="57">
        <f t="shared" si="90"/>
        <v>130.6</v>
      </c>
      <c r="K245" s="57">
        <f t="shared" si="90"/>
        <v>130.6</v>
      </c>
      <c r="L245" s="57">
        <f t="shared" si="90"/>
        <v>0</v>
      </c>
      <c r="M245" s="57">
        <f t="shared" si="90"/>
        <v>130.6</v>
      </c>
    </row>
    <row r="246" spans="2:13" ht="41.25">
      <c r="B246" s="74" t="s">
        <v>374</v>
      </c>
      <c r="C246" s="52" t="s">
        <v>57</v>
      </c>
      <c r="D246" s="52" t="s">
        <v>53</v>
      </c>
      <c r="E246" s="52" t="s">
        <v>7</v>
      </c>
      <c r="F246" s="52" t="s">
        <v>110</v>
      </c>
      <c r="G246" s="52"/>
      <c r="H246" s="57">
        <f t="shared" si="90"/>
        <v>130.6</v>
      </c>
      <c r="I246" s="57">
        <f t="shared" si="90"/>
        <v>0</v>
      </c>
      <c r="J246" s="57">
        <f t="shared" si="90"/>
        <v>130.6</v>
      </c>
      <c r="K246" s="57">
        <f t="shared" si="90"/>
        <v>130.6</v>
      </c>
      <c r="L246" s="57">
        <f t="shared" si="90"/>
        <v>0</v>
      </c>
      <c r="M246" s="57">
        <f t="shared" si="90"/>
        <v>130.6</v>
      </c>
    </row>
    <row r="247" spans="2:13" ht="41.25">
      <c r="B247" s="74" t="s">
        <v>346</v>
      </c>
      <c r="C247" s="52" t="s">
        <v>57</v>
      </c>
      <c r="D247" s="52" t="s">
        <v>53</v>
      </c>
      <c r="E247" s="52" t="s">
        <v>7</v>
      </c>
      <c r="F247" s="52" t="s">
        <v>112</v>
      </c>
      <c r="G247" s="52"/>
      <c r="H247" s="57">
        <f t="shared" si="90"/>
        <v>130.6</v>
      </c>
      <c r="I247" s="57">
        <f t="shared" si="90"/>
        <v>0</v>
      </c>
      <c r="J247" s="57">
        <f t="shared" si="90"/>
        <v>130.6</v>
      </c>
      <c r="K247" s="57">
        <f t="shared" si="90"/>
        <v>130.6</v>
      </c>
      <c r="L247" s="57">
        <f t="shared" si="90"/>
        <v>0</v>
      </c>
      <c r="M247" s="57">
        <f t="shared" si="90"/>
        <v>130.6</v>
      </c>
    </row>
    <row r="248" spans="2:13" ht="15.75" customHeight="1">
      <c r="B248" s="77" t="s">
        <v>99</v>
      </c>
      <c r="C248" s="53" t="s">
        <v>57</v>
      </c>
      <c r="D248" s="53" t="s">
        <v>53</v>
      </c>
      <c r="E248" s="53" t="s">
        <v>7</v>
      </c>
      <c r="F248" s="53" t="s">
        <v>112</v>
      </c>
      <c r="G248" s="53" t="s">
        <v>85</v>
      </c>
      <c r="H248" s="59">
        <f>'вед.прил.14'!I439</f>
        <v>130.6</v>
      </c>
      <c r="I248" s="59">
        <f>'вед.прил.14'!J439</f>
        <v>0</v>
      </c>
      <c r="J248" s="59">
        <f>H248+I248</f>
        <v>130.6</v>
      </c>
      <c r="K248" s="59">
        <f>'вед.прил.14'!L439</f>
        <v>130.6</v>
      </c>
      <c r="L248" s="59">
        <f>'вед.прил.14'!M439</f>
        <v>0</v>
      </c>
      <c r="M248" s="59">
        <f>K248+L248</f>
        <v>130.6</v>
      </c>
    </row>
    <row r="249" spans="2:13" ht="21" customHeight="1">
      <c r="B249" s="74" t="s">
        <v>234</v>
      </c>
      <c r="C249" s="52" t="s">
        <v>57</v>
      </c>
      <c r="D249" s="52" t="s">
        <v>53</v>
      </c>
      <c r="E249" s="52" t="s">
        <v>7</v>
      </c>
      <c r="F249" s="52"/>
      <c r="G249" s="52"/>
      <c r="H249" s="57">
        <f aca="true" t="shared" si="91" ref="H249:M251">H250</f>
        <v>12930.7</v>
      </c>
      <c r="I249" s="57">
        <f t="shared" si="91"/>
        <v>0</v>
      </c>
      <c r="J249" s="57">
        <f t="shared" si="91"/>
        <v>12930.7</v>
      </c>
      <c r="K249" s="57">
        <f t="shared" si="91"/>
        <v>0</v>
      </c>
      <c r="L249" s="57">
        <f t="shared" si="91"/>
        <v>0</v>
      </c>
      <c r="M249" s="57">
        <f t="shared" si="91"/>
        <v>0</v>
      </c>
    </row>
    <row r="250" spans="2:13" ht="41.25" customHeight="1">
      <c r="B250" s="74" t="s">
        <v>374</v>
      </c>
      <c r="C250" s="52" t="s">
        <v>57</v>
      </c>
      <c r="D250" s="52" t="s">
        <v>53</v>
      </c>
      <c r="E250" s="52" t="s">
        <v>7</v>
      </c>
      <c r="F250" s="52" t="s">
        <v>110</v>
      </c>
      <c r="G250" s="52"/>
      <c r="H250" s="57">
        <f t="shared" si="91"/>
        <v>12930.7</v>
      </c>
      <c r="I250" s="57">
        <f t="shared" si="91"/>
        <v>0</v>
      </c>
      <c r="J250" s="57">
        <f t="shared" si="91"/>
        <v>12930.7</v>
      </c>
      <c r="K250" s="57">
        <f t="shared" si="91"/>
        <v>0</v>
      </c>
      <c r="L250" s="57">
        <f t="shared" si="91"/>
        <v>0</v>
      </c>
      <c r="M250" s="57">
        <f t="shared" si="91"/>
        <v>0</v>
      </c>
    </row>
    <row r="251" spans="2:13" ht="42" customHeight="1">
      <c r="B251" s="74" t="s">
        <v>346</v>
      </c>
      <c r="C251" s="52" t="s">
        <v>57</v>
      </c>
      <c r="D251" s="52" t="s">
        <v>53</v>
      </c>
      <c r="E251" s="52" t="s">
        <v>7</v>
      </c>
      <c r="F251" s="52" t="s">
        <v>112</v>
      </c>
      <c r="G251" s="52"/>
      <c r="H251" s="57">
        <f t="shared" si="91"/>
        <v>12930.7</v>
      </c>
      <c r="I251" s="57">
        <f t="shared" si="91"/>
        <v>0</v>
      </c>
      <c r="J251" s="57">
        <f t="shared" si="91"/>
        <v>12930.7</v>
      </c>
      <c r="K251" s="57">
        <f t="shared" si="91"/>
        <v>0</v>
      </c>
      <c r="L251" s="57">
        <f t="shared" si="91"/>
        <v>0</v>
      </c>
      <c r="M251" s="57">
        <f t="shared" si="91"/>
        <v>0</v>
      </c>
    </row>
    <row r="252" spans="2:13" ht="18" customHeight="1">
      <c r="B252" s="77" t="s">
        <v>100</v>
      </c>
      <c r="C252" s="53" t="s">
        <v>57</v>
      </c>
      <c r="D252" s="53" t="s">
        <v>53</v>
      </c>
      <c r="E252" s="53" t="s">
        <v>7</v>
      </c>
      <c r="F252" s="53" t="s">
        <v>112</v>
      </c>
      <c r="G252" s="53" t="s">
        <v>86</v>
      </c>
      <c r="H252" s="59">
        <f>'вед.прил.14'!I443</f>
        <v>12930.7</v>
      </c>
      <c r="I252" s="59">
        <f>'вед.прил.14'!J443</f>
        <v>0</v>
      </c>
      <c r="J252" s="59">
        <f>H252+I252</f>
        <v>12930.7</v>
      </c>
      <c r="K252" s="59">
        <f>'вед.прил.14'!L443</f>
        <v>0</v>
      </c>
      <c r="L252" s="59">
        <f>'вед.прил.14'!M443</f>
        <v>0</v>
      </c>
      <c r="M252" s="59">
        <f>K252+L252</f>
        <v>0</v>
      </c>
    </row>
    <row r="253" spans="2:13" ht="21" customHeight="1">
      <c r="B253" s="74" t="s">
        <v>234</v>
      </c>
      <c r="C253" s="52" t="s">
        <v>57</v>
      </c>
      <c r="D253" s="52" t="s">
        <v>53</v>
      </c>
      <c r="E253" s="52" t="s">
        <v>354</v>
      </c>
      <c r="F253" s="52"/>
      <c r="G253" s="52"/>
      <c r="H253" s="57">
        <f aca="true" t="shared" si="92" ref="H253:M255">H254</f>
        <v>250</v>
      </c>
      <c r="I253" s="57">
        <f t="shared" si="92"/>
        <v>0</v>
      </c>
      <c r="J253" s="57">
        <f t="shared" si="92"/>
        <v>250</v>
      </c>
      <c r="K253" s="57">
        <f t="shared" si="92"/>
        <v>250</v>
      </c>
      <c r="L253" s="57">
        <f t="shared" si="92"/>
        <v>0</v>
      </c>
      <c r="M253" s="57">
        <f t="shared" si="92"/>
        <v>250</v>
      </c>
    </row>
    <row r="254" spans="2:13" ht="39" customHeight="1">
      <c r="B254" s="74" t="s">
        <v>374</v>
      </c>
      <c r="C254" s="52" t="s">
        <v>57</v>
      </c>
      <c r="D254" s="52" t="s">
        <v>53</v>
      </c>
      <c r="E254" s="52" t="s">
        <v>354</v>
      </c>
      <c r="F254" s="52" t="s">
        <v>110</v>
      </c>
      <c r="G254" s="52"/>
      <c r="H254" s="57">
        <f t="shared" si="92"/>
        <v>250</v>
      </c>
      <c r="I254" s="57">
        <f t="shared" si="92"/>
        <v>0</v>
      </c>
      <c r="J254" s="57">
        <f t="shared" si="92"/>
        <v>250</v>
      </c>
      <c r="K254" s="57">
        <f t="shared" si="92"/>
        <v>250</v>
      </c>
      <c r="L254" s="57">
        <f t="shared" si="92"/>
        <v>0</v>
      </c>
      <c r="M254" s="57">
        <f t="shared" si="92"/>
        <v>250</v>
      </c>
    </row>
    <row r="255" spans="2:13" ht="45.75" customHeight="1">
      <c r="B255" s="74" t="s">
        <v>346</v>
      </c>
      <c r="C255" s="52" t="s">
        <v>57</v>
      </c>
      <c r="D255" s="52" t="s">
        <v>53</v>
      </c>
      <c r="E255" s="52" t="s">
        <v>354</v>
      </c>
      <c r="F255" s="52" t="s">
        <v>112</v>
      </c>
      <c r="G255" s="52"/>
      <c r="H255" s="57">
        <f t="shared" si="92"/>
        <v>250</v>
      </c>
      <c r="I255" s="57">
        <f t="shared" si="92"/>
        <v>0</v>
      </c>
      <c r="J255" s="57">
        <f t="shared" si="92"/>
        <v>250</v>
      </c>
      <c r="K255" s="57">
        <f t="shared" si="92"/>
        <v>250</v>
      </c>
      <c r="L255" s="57">
        <f t="shared" si="92"/>
        <v>0</v>
      </c>
      <c r="M255" s="57">
        <f t="shared" si="92"/>
        <v>250</v>
      </c>
    </row>
    <row r="256" spans="2:13" ht="21" customHeight="1">
      <c r="B256" s="77" t="s">
        <v>99</v>
      </c>
      <c r="C256" s="53" t="s">
        <v>57</v>
      </c>
      <c r="D256" s="53" t="s">
        <v>53</v>
      </c>
      <c r="E256" s="53" t="s">
        <v>354</v>
      </c>
      <c r="F256" s="53" t="s">
        <v>112</v>
      </c>
      <c r="G256" s="53" t="s">
        <v>85</v>
      </c>
      <c r="H256" s="59">
        <f>'вед.прил.14'!I447</f>
        <v>250</v>
      </c>
      <c r="I256" s="59">
        <f>'вед.прил.14'!J447</f>
        <v>0</v>
      </c>
      <c r="J256" s="59">
        <f>H256+I256</f>
        <v>250</v>
      </c>
      <c r="K256" s="59">
        <f>'вед.прил.14'!L447</f>
        <v>250</v>
      </c>
      <c r="L256" s="59">
        <f>'вед.прил.14'!M447</f>
        <v>0</v>
      </c>
      <c r="M256" s="59">
        <f>K256+L256</f>
        <v>250</v>
      </c>
    </row>
    <row r="257" spans="2:13" ht="27">
      <c r="B257" s="76" t="s">
        <v>209</v>
      </c>
      <c r="C257" s="54" t="s">
        <v>57</v>
      </c>
      <c r="D257" s="54" t="s">
        <v>57</v>
      </c>
      <c r="E257" s="54"/>
      <c r="F257" s="54"/>
      <c r="G257" s="54"/>
      <c r="H257" s="56">
        <f aca="true" t="shared" si="93" ref="H257:M258">H258</f>
        <v>5665.3</v>
      </c>
      <c r="I257" s="56">
        <f t="shared" si="93"/>
        <v>0</v>
      </c>
      <c r="J257" s="56">
        <f t="shared" si="93"/>
        <v>5665.3</v>
      </c>
      <c r="K257" s="56">
        <f t="shared" si="93"/>
        <v>5665.3</v>
      </c>
      <c r="L257" s="56">
        <f t="shared" si="93"/>
        <v>0</v>
      </c>
      <c r="M257" s="56">
        <f t="shared" si="93"/>
        <v>5665.3</v>
      </c>
    </row>
    <row r="258" spans="2:13" ht="13.5">
      <c r="B258" s="73" t="s">
        <v>25</v>
      </c>
      <c r="C258" s="52" t="s">
        <v>57</v>
      </c>
      <c r="D258" s="52" t="s">
        <v>57</v>
      </c>
      <c r="E258" s="52" t="s">
        <v>210</v>
      </c>
      <c r="F258" s="52"/>
      <c r="G258" s="52"/>
      <c r="H258" s="57">
        <f t="shared" si="93"/>
        <v>5665.3</v>
      </c>
      <c r="I258" s="57">
        <f t="shared" si="93"/>
        <v>0</v>
      </c>
      <c r="J258" s="57">
        <f t="shared" si="93"/>
        <v>5665.3</v>
      </c>
      <c r="K258" s="57">
        <f t="shared" si="93"/>
        <v>5665.3</v>
      </c>
      <c r="L258" s="57">
        <f t="shared" si="93"/>
        <v>0</v>
      </c>
      <c r="M258" s="57">
        <f t="shared" si="93"/>
        <v>5665.3</v>
      </c>
    </row>
    <row r="259" spans="2:13" ht="27">
      <c r="B259" s="146" t="s">
        <v>107</v>
      </c>
      <c r="C259" s="52" t="s">
        <v>57</v>
      </c>
      <c r="D259" s="52" t="s">
        <v>57</v>
      </c>
      <c r="E259" s="52" t="s">
        <v>211</v>
      </c>
      <c r="F259" s="52"/>
      <c r="G259" s="52"/>
      <c r="H259" s="57">
        <f aca="true" t="shared" si="94" ref="H259:M259">H260+H263</f>
        <v>5665.3</v>
      </c>
      <c r="I259" s="57">
        <f t="shared" si="94"/>
        <v>0</v>
      </c>
      <c r="J259" s="57">
        <f t="shared" si="94"/>
        <v>5665.3</v>
      </c>
      <c r="K259" s="57">
        <f t="shared" si="94"/>
        <v>5665.3</v>
      </c>
      <c r="L259" s="57">
        <f t="shared" si="94"/>
        <v>0</v>
      </c>
      <c r="M259" s="57">
        <f t="shared" si="94"/>
        <v>5665.3</v>
      </c>
    </row>
    <row r="260" spans="2:13" ht="88.5" customHeight="1">
      <c r="B260" s="73" t="s">
        <v>344</v>
      </c>
      <c r="C260" s="52" t="s">
        <v>57</v>
      </c>
      <c r="D260" s="52" t="s">
        <v>57</v>
      </c>
      <c r="E260" s="52" t="s">
        <v>211</v>
      </c>
      <c r="F260" s="52" t="s">
        <v>108</v>
      </c>
      <c r="G260" s="52"/>
      <c r="H260" s="57">
        <f aca="true" t="shared" si="95" ref="H260:M261">H261</f>
        <v>5513.2</v>
      </c>
      <c r="I260" s="57">
        <f t="shared" si="95"/>
        <v>0</v>
      </c>
      <c r="J260" s="57">
        <f t="shared" si="95"/>
        <v>5513.2</v>
      </c>
      <c r="K260" s="57">
        <f t="shared" si="95"/>
        <v>5513.2</v>
      </c>
      <c r="L260" s="57">
        <f t="shared" si="95"/>
        <v>0</v>
      </c>
      <c r="M260" s="57">
        <f t="shared" si="95"/>
        <v>5513.2</v>
      </c>
    </row>
    <row r="261" spans="2:13" ht="27">
      <c r="B261" s="73" t="s">
        <v>343</v>
      </c>
      <c r="C261" s="52" t="s">
        <v>57</v>
      </c>
      <c r="D261" s="52" t="s">
        <v>57</v>
      </c>
      <c r="E261" s="52" t="s">
        <v>211</v>
      </c>
      <c r="F261" s="52" t="s">
        <v>109</v>
      </c>
      <c r="G261" s="52"/>
      <c r="H261" s="57">
        <f t="shared" si="95"/>
        <v>5513.2</v>
      </c>
      <c r="I261" s="57">
        <f t="shared" si="95"/>
        <v>0</v>
      </c>
      <c r="J261" s="57">
        <f t="shared" si="95"/>
        <v>5513.2</v>
      </c>
      <c r="K261" s="57">
        <f t="shared" si="95"/>
        <v>5513.2</v>
      </c>
      <c r="L261" s="57">
        <f t="shared" si="95"/>
        <v>0</v>
      </c>
      <c r="M261" s="57">
        <f t="shared" si="95"/>
        <v>5513.2</v>
      </c>
    </row>
    <row r="262" spans="2:13" ht="13.5">
      <c r="B262" s="75" t="s">
        <v>99</v>
      </c>
      <c r="C262" s="52" t="s">
        <v>57</v>
      </c>
      <c r="D262" s="52" t="s">
        <v>57</v>
      </c>
      <c r="E262" s="53" t="s">
        <v>211</v>
      </c>
      <c r="F262" s="53" t="s">
        <v>109</v>
      </c>
      <c r="G262" s="53" t="s">
        <v>85</v>
      </c>
      <c r="H262" s="59">
        <f>'вед.прил.14'!I453</f>
        <v>5513.2</v>
      </c>
      <c r="I262" s="59">
        <f>'вед.прил.14'!J453</f>
        <v>0</v>
      </c>
      <c r="J262" s="59">
        <f>H262+I262</f>
        <v>5513.2</v>
      </c>
      <c r="K262" s="59">
        <f>'вед.прил.14'!L453</f>
        <v>5513.2</v>
      </c>
      <c r="L262" s="59">
        <f>'вед.прил.14'!M453</f>
        <v>0</v>
      </c>
      <c r="M262" s="59">
        <f>K262+L262</f>
        <v>5513.2</v>
      </c>
    </row>
    <row r="263" spans="2:13" ht="41.25">
      <c r="B263" s="74" t="s">
        <v>374</v>
      </c>
      <c r="C263" s="52" t="s">
        <v>57</v>
      </c>
      <c r="D263" s="52" t="s">
        <v>57</v>
      </c>
      <c r="E263" s="52" t="s">
        <v>211</v>
      </c>
      <c r="F263" s="52" t="s">
        <v>110</v>
      </c>
      <c r="G263" s="52"/>
      <c r="H263" s="57">
        <f aca="true" t="shared" si="96" ref="H263:M264">H264</f>
        <v>152.1</v>
      </c>
      <c r="I263" s="57">
        <f t="shared" si="96"/>
        <v>0</v>
      </c>
      <c r="J263" s="57">
        <f t="shared" si="96"/>
        <v>152.1</v>
      </c>
      <c r="K263" s="57">
        <f t="shared" si="96"/>
        <v>152.1</v>
      </c>
      <c r="L263" s="57">
        <f t="shared" si="96"/>
        <v>0</v>
      </c>
      <c r="M263" s="57">
        <f t="shared" si="96"/>
        <v>152.1</v>
      </c>
    </row>
    <row r="264" spans="2:13" ht="41.25">
      <c r="B264" s="74" t="s">
        <v>346</v>
      </c>
      <c r="C264" s="52" t="s">
        <v>57</v>
      </c>
      <c r="D264" s="52" t="s">
        <v>57</v>
      </c>
      <c r="E264" s="52" t="s">
        <v>211</v>
      </c>
      <c r="F264" s="52" t="s">
        <v>112</v>
      </c>
      <c r="G264" s="52"/>
      <c r="H264" s="57">
        <f t="shared" si="96"/>
        <v>152.1</v>
      </c>
      <c r="I264" s="57">
        <f t="shared" si="96"/>
        <v>0</v>
      </c>
      <c r="J264" s="57">
        <f t="shared" si="96"/>
        <v>152.1</v>
      </c>
      <c r="K264" s="57">
        <f t="shared" si="96"/>
        <v>152.1</v>
      </c>
      <c r="L264" s="57">
        <f t="shared" si="96"/>
        <v>0</v>
      </c>
      <c r="M264" s="57">
        <f t="shared" si="96"/>
        <v>152.1</v>
      </c>
    </row>
    <row r="265" spans="2:13" ht="13.5">
      <c r="B265" s="75" t="s">
        <v>99</v>
      </c>
      <c r="C265" s="52" t="s">
        <v>57</v>
      </c>
      <c r="D265" s="52" t="s">
        <v>57</v>
      </c>
      <c r="E265" s="53" t="s">
        <v>211</v>
      </c>
      <c r="F265" s="53" t="s">
        <v>112</v>
      </c>
      <c r="G265" s="53" t="s">
        <v>85</v>
      </c>
      <c r="H265" s="59">
        <f>'вед.прил.14'!I456</f>
        <v>152.1</v>
      </c>
      <c r="I265" s="59">
        <f>'вед.прил.14'!J456</f>
        <v>0</v>
      </c>
      <c r="J265" s="59">
        <f>H265+I265</f>
        <v>152.1</v>
      </c>
      <c r="K265" s="59">
        <f>'вед.прил.14'!L456</f>
        <v>152.1</v>
      </c>
      <c r="L265" s="59">
        <f>'вед.прил.14'!M456</f>
        <v>0</v>
      </c>
      <c r="M265" s="59">
        <f>K265+L265</f>
        <v>152.1</v>
      </c>
    </row>
    <row r="266" spans="2:13" ht="13.5">
      <c r="B266" s="101" t="s">
        <v>44</v>
      </c>
      <c r="C266" s="54" t="s">
        <v>59</v>
      </c>
      <c r="D266" s="54"/>
      <c r="E266" s="54"/>
      <c r="F266" s="54"/>
      <c r="G266" s="54"/>
      <c r="H266" s="61">
        <f aca="true" t="shared" si="97" ref="H266:M266">H269+H281+H337+H358+H310</f>
        <v>351203.3</v>
      </c>
      <c r="I266" s="61">
        <f t="shared" si="97"/>
        <v>0</v>
      </c>
      <c r="J266" s="61">
        <f t="shared" si="97"/>
        <v>351203.3</v>
      </c>
      <c r="K266" s="61">
        <f t="shared" si="97"/>
        <v>329639.7</v>
      </c>
      <c r="L266" s="61">
        <f t="shared" si="97"/>
        <v>0</v>
      </c>
      <c r="M266" s="61">
        <f t="shared" si="97"/>
        <v>329639.7</v>
      </c>
    </row>
    <row r="267" spans="2:13" ht="13.5">
      <c r="B267" s="93" t="s">
        <v>99</v>
      </c>
      <c r="C267" s="54" t="s">
        <v>59</v>
      </c>
      <c r="D267" s="54"/>
      <c r="E267" s="54"/>
      <c r="F267" s="54"/>
      <c r="G267" s="54" t="s">
        <v>85</v>
      </c>
      <c r="H267" s="61">
        <f aca="true" t="shared" si="98" ref="H267:M267">H280+H297+H303+H309+H317+H324+H331+H344+H363+H366+H369+H373+H376+H379+H386+H389+H392+H398+H349+H353+H357+H336</f>
        <v>221808.40000000002</v>
      </c>
      <c r="I267" s="61">
        <f t="shared" si="98"/>
        <v>0</v>
      </c>
      <c r="J267" s="61">
        <f t="shared" si="98"/>
        <v>221808.40000000002</v>
      </c>
      <c r="K267" s="61">
        <f t="shared" si="98"/>
        <v>221808.40000000002</v>
      </c>
      <c r="L267" s="61">
        <f t="shared" si="98"/>
        <v>0</v>
      </c>
      <c r="M267" s="61">
        <f t="shared" si="98"/>
        <v>221808.40000000002</v>
      </c>
    </row>
    <row r="268" spans="2:13" ht="13.5">
      <c r="B268" s="93" t="s">
        <v>100</v>
      </c>
      <c r="C268" s="54" t="s">
        <v>59</v>
      </c>
      <c r="D268" s="54"/>
      <c r="E268" s="54"/>
      <c r="F268" s="54"/>
      <c r="G268" s="54" t="s">
        <v>86</v>
      </c>
      <c r="H268" s="61">
        <f aca="true" t="shared" si="99" ref="H268:M268">H276+H286+H293</f>
        <v>129394.90000000001</v>
      </c>
      <c r="I268" s="61">
        <f t="shared" si="99"/>
        <v>0</v>
      </c>
      <c r="J268" s="61">
        <f t="shared" si="99"/>
        <v>129394.90000000001</v>
      </c>
      <c r="K268" s="61">
        <f t="shared" si="99"/>
        <v>107831.3</v>
      </c>
      <c r="L268" s="61">
        <f t="shared" si="99"/>
        <v>0</v>
      </c>
      <c r="M268" s="61">
        <f t="shared" si="99"/>
        <v>107831.3</v>
      </c>
    </row>
    <row r="269" spans="2:13" ht="13.5">
      <c r="B269" s="76" t="s">
        <v>45</v>
      </c>
      <c r="C269" s="54" t="s">
        <v>59</v>
      </c>
      <c r="D269" s="54" t="s">
        <v>52</v>
      </c>
      <c r="E269" s="54"/>
      <c r="F269" s="54"/>
      <c r="G269" s="54"/>
      <c r="H269" s="56">
        <f aca="true" t="shared" si="100" ref="H269:M271">H270</f>
        <v>134310</v>
      </c>
      <c r="I269" s="56">
        <f t="shared" si="100"/>
        <v>0</v>
      </c>
      <c r="J269" s="56">
        <f t="shared" si="100"/>
        <v>134310</v>
      </c>
      <c r="K269" s="56">
        <f t="shared" si="100"/>
        <v>124103.4</v>
      </c>
      <c r="L269" s="56">
        <f t="shared" si="100"/>
        <v>0</v>
      </c>
      <c r="M269" s="56">
        <f t="shared" si="100"/>
        <v>124103.4</v>
      </c>
    </row>
    <row r="270" spans="2:13" ht="44.25" customHeight="1">
      <c r="B270" s="108" t="s">
        <v>148</v>
      </c>
      <c r="C270" s="52" t="s">
        <v>59</v>
      </c>
      <c r="D270" s="52" t="s">
        <v>52</v>
      </c>
      <c r="E270" s="52" t="s">
        <v>216</v>
      </c>
      <c r="F270" s="52"/>
      <c r="G270" s="52"/>
      <c r="H270" s="57">
        <f t="shared" si="100"/>
        <v>134310</v>
      </c>
      <c r="I270" s="57">
        <f t="shared" si="100"/>
        <v>0</v>
      </c>
      <c r="J270" s="57">
        <f t="shared" si="100"/>
        <v>134310</v>
      </c>
      <c r="K270" s="57">
        <f t="shared" si="100"/>
        <v>124103.4</v>
      </c>
      <c r="L270" s="57">
        <f t="shared" si="100"/>
        <v>0</v>
      </c>
      <c r="M270" s="57">
        <f t="shared" si="100"/>
        <v>124103.4</v>
      </c>
    </row>
    <row r="271" spans="2:13" ht="44.25" customHeight="1">
      <c r="B271" s="108" t="s">
        <v>132</v>
      </c>
      <c r="C271" s="52" t="s">
        <v>59</v>
      </c>
      <c r="D271" s="52" t="s">
        <v>52</v>
      </c>
      <c r="E271" s="52" t="s">
        <v>217</v>
      </c>
      <c r="F271" s="52"/>
      <c r="G271" s="52"/>
      <c r="H271" s="57">
        <f t="shared" si="100"/>
        <v>134310</v>
      </c>
      <c r="I271" s="57">
        <f t="shared" si="100"/>
        <v>0</v>
      </c>
      <c r="J271" s="57">
        <f t="shared" si="100"/>
        <v>134310</v>
      </c>
      <c r="K271" s="57">
        <f t="shared" si="100"/>
        <v>124103.4</v>
      </c>
      <c r="L271" s="57">
        <f t="shared" si="100"/>
        <v>0</v>
      </c>
      <c r="M271" s="57">
        <f t="shared" si="100"/>
        <v>124103.4</v>
      </c>
    </row>
    <row r="272" spans="2:13" ht="62.25" customHeight="1">
      <c r="B272" s="108" t="s">
        <v>133</v>
      </c>
      <c r="C272" s="52" t="s">
        <v>59</v>
      </c>
      <c r="D272" s="52" t="s">
        <v>52</v>
      </c>
      <c r="E272" s="52" t="s">
        <v>218</v>
      </c>
      <c r="F272" s="52"/>
      <c r="G272" s="52"/>
      <c r="H272" s="57">
        <f aca="true" t="shared" si="101" ref="H272:M272">H273+H277</f>
        <v>134310</v>
      </c>
      <c r="I272" s="57">
        <f t="shared" si="101"/>
        <v>0</v>
      </c>
      <c r="J272" s="57">
        <f t="shared" si="101"/>
        <v>134310</v>
      </c>
      <c r="K272" s="57">
        <f t="shared" si="101"/>
        <v>124103.4</v>
      </c>
      <c r="L272" s="57">
        <f t="shared" si="101"/>
        <v>0</v>
      </c>
      <c r="M272" s="57">
        <f t="shared" si="101"/>
        <v>124103.4</v>
      </c>
    </row>
    <row r="273" spans="2:13" ht="181.5" customHeight="1">
      <c r="B273" s="115" t="s">
        <v>325</v>
      </c>
      <c r="C273" s="52" t="s">
        <v>59</v>
      </c>
      <c r="D273" s="52" t="s">
        <v>52</v>
      </c>
      <c r="E273" s="52" t="s">
        <v>219</v>
      </c>
      <c r="F273" s="52"/>
      <c r="G273" s="52"/>
      <c r="H273" s="57">
        <f aca="true" t="shared" si="102" ref="H273:M275">H274</f>
        <v>57122.3</v>
      </c>
      <c r="I273" s="57">
        <f t="shared" si="102"/>
        <v>0</v>
      </c>
      <c r="J273" s="57">
        <f t="shared" si="102"/>
        <v>57122.3</v>
      </c>
      <c r="K273" s="57">
        <f t="shared" si="102"/>
        <v>46915.7</v>
      </c>
      <c r="L273" s="57">
        <f t="shared" si="102"/>
        <v>0</v>
      </c>
      <c r="M273" s="57">
        <f t="shared" si="102"/>
        <v>46915.7</v>
      </c>
    </row>
    <row r="274" spans="2:13" ht="41.25">
      <c r="B274" s="108" t="s">
        <v>114</v>
      </c>
      <c r="C274" s="52" t="s">
        <v>59</v>
      </c>
      <c r="D274" s="52" t="s">
        <v>52</v>
      </c>
      <c r="E274" s="52" t="s">
        <v>219</v>
      </c>
      <c r="F274" s="52" t="s">
        <v>113</v>
      </c>
      <c r="G274" s="52"/>
      <c r="H274" s="57">
        <f t="shared" si="102"/>
        <v>57122.3</v>
      </c>
      <c r="I274" s="57">
        <f t="shared" si="102"/>
        <v>0</v>
      </c>
      <c r="J274" s="57">
        <f t="shared" si="102"/>
        <v>57122.3</v>
      </c>
      <c r="K274" s="57">
        <f t="shared" si="102"/>
        <v>46915.7</v>
      </c>
      <c r="L274" s="57">
        <f t="shared" si="102"/>
        <v>0</v>
      </c>
      <c r="M274" s="57">
        <f t="shared" si="102"/>
        <v>46915.7</v>
      </c>
    </row>
    <row r="275" spans="2:13" ht="13.5">
      <c r="B275" s="108" t="s">
        <v>116</v>
      </c>
      <c r="C275" s="52" t="s">
        <v>59</v>
      </c>
      <c r="D275" s="52" t="s">
        <v>52</v>
      </c>
      <c r="E275" s="52" t="s">
        <v>219</v>
      </c>
      <c r="F275" s="52" t="s">
        <v>115</v>
      </c>
      <c r="G275" s="52"/>
      <c r="H275" s="57">
        <f t="shared" si="102"/>
        <v>57122.3</v>
      </c>
      <c r="I275" s="57">
        <f t="shared" si="102"/>
        <v>0</v>
      </c>
      <c r="J275" s="57">
        <f t="shared" si="102"/>
        <v>57122.3</v>
      </c>
      <c r="K275" s="57">
        <f t="shared" si="102"/>
        <v>46915.7</v>
      </c>
      <c r="L275" s="57">
        <f>L276</f>
        <v>0</v>
      </c>
      <c r="M275" s="57">
        <f t="shared" si="102"/>
        <v>46915.7</v>
      </c>
    </row>
    <row r="276" spans="2:13" ht="13.5">
      <c r="B276" s="111" t="s">
        <v>100</v>
      </c>
      <c r="C276" s="53" t="s">
        <v>59</v>
      </c>
      <c r="D276" s="53" t="s">
        <v>52</v>
      </c>
      <c r="E276" s="53" t="s">
        <v>219</v>
      </c>
      <c r="F276" s="53" t="s">
        <v>115</v>
      </c>
      <c r="G276" s="53" t="s">
        <v>86</v>
      </c>
      <c r="H276" s="59">
        <f>'вед.прил.14'!I79</f>
        <v>57122.3</v>
      </c>
      <c r="I276" s="59">
        <f>'вед.прил.14'!J79</f>
        <v>0</v>
      </c>
      <c r="J276" s="59">
        <f>H276+I276</f>
        <v>57122.3</v>
      </c>
      <c r="K276" s="59">
        <f>'вед.прил.14'!L79</f>
        <v>46915.7</v>
      </c>
      <c r="L276" s="59">
        <f>'вед.прил.14'!P79</f>
        <v>0</v>
      </c>
      <c r="M276" s="59">
        <f>K276+L276</f>
        <v>46915.7</v>
      </c>
    </row>
    <row r="277" spans="2:13" ht="13.5">
      <c r="B277" s="108" t="s">
        <v>234</v>
      </c>
      <c r="C277" s="52" t="s">
        <v>59</v>
      </c>
      <c r="D277" s="52" t="s">
        <v>52</v>
      </c>
      <c r="E277" s="52" t="s">
        <v>220</v>
      </c>
      <c r="F277" s="52"/>
      <c r="G277" s="52"/>
      <c r="H277" s="57">
        <f aca="true" t="shared" si="103" ref="H277:M279">H278</f>
        <v>77187.7</v>
      </c>
      <c r="I277" s="57">
        <f t="shared" si="103"/>
        <v>0</v>
      </c>
      <c r="J277" s="57">
        <f t="shared" si="103"/>
        <v>77187.7</v>
      </c>
      <c r="K277" s="57">
        <f t="shared" si="103"/>
        <v>77187.7</v>
      </c>
      <c r="L277" s="57">
        <f t="shared" si="103"/>
        <v>0</v>
      </c>
      <c r="M277" s="57">
        <f t="shared" si="103"/>
        <v>77187.7</v>
      </c>
    </row>
    <row r="278" spans="2:13" ht="45.75" customHeight="1">
      <c r="B278" s="108" t="s">
        <v>114</v>
      </c>
      <c r="C278" s="52" t="s">
        <v>59</v>
      </c>
      <c r="D278" s="52" t="s">
        <v>52</v>
      </c>
      <c r="E278" s="52" t="s">
        <v>220</v>
      </c>
      <c r="F278" s="52" t="s">
        <v>113</v>
      </c>
      <c r="G278" s="52"/>
      <c r="H278" s="57">
        <f t="shared" si="103"/>
        <v>77187.7</v>
      </c>
      <c r="I278" s="57">
        <f t="shared" si="103"/>
        <v>0</v>
      </c>
      <c r="J278" s="57">
        <f t="shared" si="103"/>
        <v>77187.7</v>
      </c>
      <c r="K278" s="57">
        <f t="shared" si="103"/>
        <v>77187.7</v>
      </c>
      <c r="L278" s="57">
        <f t="shared" si="103"/>
        <v>0</v>
      </c>
      <c r="M278" s="57">
        <f t="shared" si="103"/>
        <v>77187.7</v>
      </c>
    </row>
    <row r="279" spans="2:13" ht="13.5">
      <c r="B279" s="108" t="s">
        <v>116</v>
      </c>
      <c r="C279" s="52" t="s">
        <v>59</v>
      </c>
      <c r="D279" s="52" t="s">
        <v>52</v>
      </c>
      <c r="E279" s="52" t="s">
        <v>220</v>
      </c>
      <c r="F279" s="52" t="s">
        <v>115</v>
      </c>
      <c r="G279" s="52"/>
      <c r="H279" s="57">
        <f t="shared" si="103"/>
        <v>77187.7</v>
      </c>
      <c r="I279" s="57">
        <f t="shared" si="103"/>
        <v>0</v>
      </c>
      <c r="J279" s="57">
        <f t="shared" si="103"/>
        <v>77187.7</v>
      </c>
      <c r="K279" s="57">
        <f t="shared" si="103"/>
        <v>77187.7</v>
      </c>
      <c r="L279" s="57">
        <f t="shared" si="103"/>
        <v>0</v>
      </c>
      <c r="M279" s="57">
        <f t="shared" si="103"/>
        <v>77187.7</v>
      </c>
    </row>
    <row r="280" spans="2:13" ht="13.5">
      <c r="B280" s="109" t="s">
        <v>99</v>
      </c>
      <c r="C280" s="53" t="s">
        <v>59</v>
      </c>
      <c r="D280" s="53" t="s">
        <v>52</v>
      </c>
      <c r="E280" s="53" t="s">
        <v>220</v>
      </c>
      <c r="F280" s="53" t="s">
        <v>115</v>
      </c>
      <c r="G280" s="53" t="s">
        <v>85</v>
      </c>
      <c r="H280" s="59">
        <f>'вед.прил.14'!I83</f>
        <v>77187.7</v>
      </c>
      <c r="I280" s="59">
        <f>'вед.прил.14'!J83</f>
        <v>0</v>
      </c>
      <c r="J280" s="59">
        <f>H280+I280</f>
        <v>77187.7</v>
      </c>
      <c r="K280" s="59">
        <f>'вед.прил.14'!L83</f>
        <v>77187.7</v>
      </c>
      <c r="L280" s="59">
        <f>'вед.прил.14'!M83</f>
        <v>0</v>
      </c>
      <c r="M280" s="59">
        <f>K280+L280</f>
        <v>77187.7</v>
      </c>
    </row>
    <row r="281" spans="2:13" ht="13.5">
      <c r="B281" s="76" t="s">
        <v>46</v>
      </c>
      <c r="C281" s="54" t="s">
        <v>59</v>
      </c>
      <c r="D281" s="54" t="s">
        <v>58</v>
      </c>
      <c r="E281" s="54"/>
      <c r="F281" s="54"/>
      <c r="G281" s="54"/>
      <c r="H281" s="56">
        <f aca="true" t="shared" si="104" ref="H281:M281">H282+H287</f>
        <v>146469</v>
      </c>
      <c r="I281" s="56">
        <f t="shared" si="104"/>
        <v>0</v>
      </c>
      <c r="J281" s="56">
        <f t="shared" si="104"/>
        <v>146469</v>
      </c>
      <c r="K281" s="56">
        <f t="shared" si="104"/>
        <v>135112</v>
      </c>
      <c r="L281" s="56">
        <f t="shared" si="104"/>
        <v>0</v>
      </c>
      <c r="M281" s="56">
        <f t="shared" si="104"/>
        <v>135112</v>
      </c>
    </row>
    <row r="282" spans="2:13" ht="13.5">
      <c r="B282" s="108" t="s">
        <v>25</v>
      </c>
      <c r="C282" s="52" t="s">
        <v>59</v>
      </c>
      <c r="D282" s="52" t="s">
        <v>58</v>
      </c>
      <c r="E282" s="52" t="s">
        <v>210</v>
      </c>
      <c r="F282" s="54"/>
      <c r="G282" s="54"/>
      <c r="H282" s="57">
        <f aca="true" t="shared" si="105" ref="H282:M282">H283</f>
        <v>7090.8</v>
      </c>
      <c r="I282" s="57">
        <f t="shared" si="105"/>
        <v>0</v>
      </c>
      <c r="J282" s="57">
        <f t="shared" si="105"/>
        <v>7090.8</v>
      </c>
      <c r="K282" s="57">
        <f t="shared" si="105"/>
        <v>7090.8</v>
      </c>
      <c r="L282" s="57">
        <f t="shared" si="105"/>
        <v>0</v>
      </c>
      <c r="M282" s="57">
        <f t="shared" si="105"/>
        <v>7090.8</v>
      </c>
    </row>
    <row r="283" spans="2:13" ht="41.25">
      <c r="B283" s="115" t="s">
        <v>231</v>
      </c>
      <c r="C283" s="52" t="s">
        <v>59</v>
      </c>
      <c r="D283" s="52" t="s">
        <v>58</v>
      </c>
      <c r="E283" s="112" t="s">
        <v>232</v>
      </c>
      <c r="F283" s="54"/>
      <c r="G283" s="54"/>
      <c r="H283" s="57">
        <f aca="true" t="shared" si="106" ref="H283:M285">H284</f>
        <v>7090.8</v>
      </c>
      <c r="I283" s="57">
        <f t="shared" si="106"/>
        <v>0</v>
      </c>
      <c r="J283" s="57">
        <f t="shared" si="106"/>
        <v>7090.8</v>
      </c>
      <c r="K283" s="57">
        <f t="shared" si="106"/>
        <v>7090.8</v>
      </c>
      <c r="L283" s="57">
        <f t="shared" si="106"/>
        <v>0</v>
      </c>
      <c r="M283" s="57">
        <f t="shared" si="106"/>
        <v>7090.8</v>
      </c>
    </row>
    <row r="284" spans="2:13" ht="41.25">
      <c r="B284" s="108" t="s">
        <v>114</v>
      </c>
      <c r="C284" s="52" t="s">
        <v>59</v>
      </c>
      <c r="D284" s="52" t="s">
        <v>58</v>
      </c>
      <c r="E284" s="112" t="s">
        <v>232</v>
      </c>
      <c r="F284" s="52" t="s">
        <v>113</v>
      </c>
      <c r="G284" s="54"/>
      <c r="H284" s="57">
        <f t="shared" si="106"/>
        <v>7090.8</v>
      </c>
      <c r="I284" s="57">
        <f t="shared" si="106"/>
        <v>0</v>
      </c>
      <c r="J284" s="57">
        <f t="shared" si="106"/>
        <v>7090.8</v>
      </c>
      <c r="K284" s="57">
        <f t="shared" si="106"/>
        <v>7090.8</v>
      </c>
      <c r="L284" s="57">
        <f t="shared" si="106"/>
        <v>0</v>
      </c>
      <c r="M284" s="57">
        <f t="shared" si="106"/>
        <v>7090.8</v>
      </c>
    </row>
    <row r="285" spans="2:13" ht="15.75" customHeight="1">
      <c r="B285" s="108" t="s">
        <v>116</v>
      </c>
      <c r="C285" s="52" t="s">
        <v>59</v>
      </c>
      <c r="D285" s="52" t="s">
        <v>58</v>
      </c>
      <c r="E285" s="112" t="s">
        <v>232</v>
      </c>
      <c r="F285" s="52" t="s">
        <v>115</v>
      </c>
      <c r="G285" s="54"/>
      <c r="H285" s="57">
        <f t="shared" si="106"/>
        <v>7090.8</v>
      </c>
      <c r="I285" s="57">
        <f t="shared" si="106"/>
        <v>0</v>
      </c>
      <c r="J285" s="57">
        <f t="shared" si="106"/>
        <v>7090.8</v>
      </c>
      <c r="K285" s="57">
        <f t="shared" si="106"/>
        <v>7090.8</v>
      </c>
      <c r="L285" s="57">
        <f t="shared" si="106"/>
        <v>0</v>
      </c>
      <c r="M285" s="57">
        <f t="shared" si="106"/>
        <v>7090.8</v>
      </c>
    </row>
    <row r="286" spans="2:13" ht="17.25" customHeight="1">
      <c r="B286" s="111" t="s">
        <v>100</v>
      </c>
      <c r="C286" s="53" t="s">
        <v>59</v>
      </c>
      <c r="D286" s="53" t="s">
        <v>58</v>
      </c>
      <c r="E286" s="113" t="s">
        <v>232</v>
      </c>
      <c r="F286" s="53" t="s">
        <v>115</v>
      </c>
      <c r="G286" s="53" t="s">
        <v>86</v>
      </c>
      <c r="H286" s="59">
        <f>'вед.прил.14'!I89</f>
        <v>7090.8</v>
      </c>
      <c r="I286" s="59">
        <f>'вед.прил.14'!J89</f>
        <v>0</v>
      </c>
      <c r="J286" s="59">
        <f>H286+I286</f>
        <v>7090.8</v>
      </c>
      <c r="K286" s="59">
        <f>'вед.прил.14'!L89</f>
        <v>7090.8</v>
      </c>
      <c r="L286" s="59">
        <f>'вед.прил.14'!M89</f>
        <v>0</v>
      </c>
      <c r="M286" s="59">
        <f>K286+L286</f>
        <v>7090.8</v>
      </c>
    </row>
    <row r="287" spans="2:13" ht="41.25">
      <c r="B287" s="73" t="s">
        <v>148</v>
      </c>
      <c r="C287" s="52" t="s">
        <v>59</v>
      </c>
      <c r="D287" s="52" t="s">
        <v>58</v>
      </c>
      <c r="E287" s="52" t="s">
        <v>216</v>
      </c>
      <c r="F287" s="52"/>
      <c r="G287" s="52"/>
      <c r="H287" s="57">
        <f aca="true" t="shared" si="107" ref="H287:M287">H288+H298+H304</f>
        <v>139378.2</v>
      </c>
      <c r="I287" s="57">
        <f t="shared" si="107"/>
        <v>0</v>
      </c>
      <c r="J287" s="57">
        <f t="shared" si="107"/>
        <v>139378.2</v>
      </c>
      <c r="K287" s="57">
        <f t="shared" si="107"/>
        <v>128021.20000000001</v>
      </c>
      <c r="L287" s="57">
        <f t="shared" si="107"/>
        <v>0</v>
      </c>
      <c r="M287" s="57">
        <f t="shared" si="107"/>
        <v>128021.20000000001</v>
      </c>
    </row>
    <row r="288" spans="2:13" ht="36.75" customHeight="1">
      <c r="B288" s="73" t="s">
        <v>134</v>
      </c>
      <c r="C288" s="52" t="s">
        <v>59</v>
      </c>
      <c r="D288" s="52" t="s">
        <v>58</v>
      </c>
      <c r="E288" s="52" t="s">
        <v>221</v>
      </c>
      <c r="F288" s="52"/>
      <c r="G288" s="52"/>
      <c r="H288" s="57">
        <f aca="true" t="shared" si="108" ref="H288:M288">H289</f>
        <v>123314.3</v>
      </c>
      <c r="I288" s="57">
        <f t="shared" si="108"/>
        <v>0</v>
      </c>
      <c r="J288" s="57">
        <f t="shared" si="108"/>
        <v>123314.3</v>
      </c>
      <c r="K288" s="57">
        <f t="shared" si="108"/>
        <v>111957.3</v>
      </c>
      <c r="L288" s="57">
        <f t="shared" si="108"/>
        <v>0</v>
      </c>
      <c r="M288" s="57">
        <f t="shared" si="108"/>
        <v>111957.3</v>
      </c>
    </row>
    <row r="289" spans="2:13" ht="84" customHeight="1">
      <c r="B289" s="115" t="s">
        <v>135</v>
      </c>
      <c r="C289" s="52" t="s">
        <v>59</v>
      </c>
      <c r="D289" s="52" t="s">
        <v>58</v>
      </c>
      <c r="E289" s="52" t="s">
        <v>222</v>
      </c>
      <c r="F289" s="52"/>
      <c r="G289" s="52"/>
      <c r="H289" s="57">
        <f aca="true" t="shared" si="109" ref="H289:M289">H290+H294</f>
        <v>123314.3</v>
      </c>
      <c r="I289" s="57">
        <f t="shared" si="109"/>
        <v>0</v>
      </c>
      <c r="J289" s="57">
        <f t="shared" si="109"/>
        <v>123314.3</v>
      </c>
      <c r="K289" s="57">
        <f t="shared" si="109"/>
        <v>111957.3</v>
      </c>
      <c r="L289" s="57">
        <f t="shared" si="109"/>
        <v>0</v>
      </c>
      <c r="M289" s="57">
        <f t="shared" si="109"/>
        <v>111957.3</v>
      </c>
    </row>
    <row r="290" spans="2:13" ht="182.25" customHeight="1">
      <c r="B290" s="115" t="s">
        <v>325</v>
      </c>
      <c r="C290" s="52" t="s">
        <v>59</v>
      </c>
      <c r="D290" s="52" t="s">
        <v>58</v>
      </c>
      <c r="E290" s="52" t="s">
        <v>233</v>
      </c>
      <c r="F290" s="52"/>
      <c r="G290" s="52"/>
      <c r="H290" s="57">
        <f aca="true" t="shared" si="110" ref="H290:M292">H291</f>
        <v>65181.8</v>
      </c>
      <c r="I290" s="57">
        <f t="shared" si="110"/>
        <v>0</v>
      </c>
      <c r="J290" s="57">
        <f t="shared" si="110"/>
        <v>65181.8</v>
      </c>
      <c r="K290" s="57">
        <f t="shared" si="110"/>
        <v>53824.8</v>
      </c>
      <c r="L290" s="57">
        <f t="shared" si="110"/>
        <v>0</v>
      </c>
      <c r="M290" s="57">
        <f t="shared" si="110"/>
        <v>53824.8</v>
      </c>
    </row>
    <row r="291" spans="2:13" ht="41.25">
      <c r="B291" s="108" t="s">
        <v>114</v>
      </c>
      <c r="C291" s="52" t="s">
        <v>59</v>
      </c>
      <c r="D291" s="52" t="s">
        <v>58</v>
      </c>
      <c r="E291" s="52" t="s">
        <v>233</v>
      </c>
      <c r="F291" s="52" t="s">
        <v>113</v>
      </c>
      <c r="G291" s="52"/>
      <c r="H291" s="57">
        <f t="shared" si="110"/>
        <v>65181.8</v>
      </c>
      <c r="I291" s="57">
        <f t="shared" si="110"/>
        <v>0</v>
      </c>
      <c r="J291" s="57">
        <f t="shared" si="110"/>
        <v>65181.8</v>
      </c>
      <c r="K291" s="57">
        <f t="shared" si="110"/>
        <v>53824.8</v>
      </c>
      <c r="L291" s="57">
        <f t="shared" si="110"/>
        <v>0</v>
      </c>
      <c r="M291" s="57">
        <f t="shared" si="110"/>
        <v>53824.8</v>
      </c>
    </row>
    <row r="292" spans="2:13" ht="13.5">
      <c r="B292" s="108" t="s">
        <v>116</v>
      </c>
      <c r="C292" s="52" t="s">
        <v>59</v>
      </c>
      <c r="D292" s="52" t="s">
        <v>58</v>
      </c>
      <c r="E292" s="52" t="s">
        <v>233</v>
      </c>
      <c r="F292" s="52" t="s">
        <v>115</v>
      </c>
      <c r="G292" s="52"/>
      <c r="H292" s="57">
        <f t="shared" si="110"/>
        <v>65181.8</v>
      </c>
      <c r="I292" s="57">
        <f t="shared" si="110"/>
        <v>0</v>
      </c>
      <c r="J292" s="57">
        <f t="shared" si="110"/>
        <v>65181.8</v>
      </c>
      <c r="K292" s="57">
        <f t="shared" si="110"/>
        <v>53824.8</v>
      </c>
      <c r="L292" s="57">
        <f t="shared" si="110"/>
        <v>0</v>
      </c>
      <c r="M292" s="57">
        <f t="shared" si="110"/>
        <v>53824.8</v>
      </c>
    </row>
    <row r="293" spans="2:13" ht="13.5">
      <c r="B293" s="111" t="s">
        <v>100</v>
      </c>
      <c r="C293" s="53" t="s">
        <v>59</v>
      </c>
      <c r="D293" s="53" t="s">
        <v>58</v>
      </c>
      <c r="E293" s="53" t="s">
        <v>233</v>
      </c>
      <c r="F293" s="53" t="s">
        <v>115</v>
      </c>
      <c r="G293" s="53" t="s">
        <v>86</v>
      </c>
      <c r="H293" s="59">
        <f>'вед.прил.14'!I96</f>
        <v>65181.8</v>
      </c>
      <c r="I293" s="59">
        <f>'вед.прил.14'!J96</f>
        <v>0</v>
      </c>
      <c r="J293" s="59">
        <f>H293+I293</f>
        <v>65181.8</v>
      </c>
      <c r="K293" s="59">
        <f>'вед.прил.14'!L96</f>
        <v>53824.8</v>
      </c>
      <c r="L293" s="59">
        <f>'вед.прил.14'!P96</f>
        <v>0</v>
      </c>
      <c r="M293" s="59">
        <f>K293+L293</f>
        <v>53824.8</v>
      </c>
    </row>
    <row r="294" spans="2:13" ht="13.5">
      <c r="B294" s="108" t="s">
        <v>234</v>
      </c>
      <c r="C294" s="52" t="s">
        <v>59</v>
      </c>
      <c r="D294" s="52" t="s">
        <v>58</v>
      </c>
      <c r="E294" s="52" t="s">
        <v>223</v>
      </c>
      <c r="F294" s="52"/>
      <c r="G294" s="52"/>
      <c r="H294" s="57">
        <f aca="true" t="shared" si="111" ref="H294:M296">H295</f>
        <v>58132.5</v>
      </c>
      <c r="I294" s="57">
        <f t="shared" si="111"/>
        <v>0</v>
      </c>
      <c r="J294" s="57">
        <f t="shared" si="111"/>
        <v>58132.5</v>
      </c>
      <c r="K294" s="57">
        <f t="shared" si="111"/>
        <v>58132.5</v>
      </c>
      <c r="L294" s="57">
        <f t="shared" si="111"/>
        <v>0</v>
      </c>
      <c r="M294" s="57">
        <f t="shared" si="111"/>
        <v>58132.5</v>
      </c>
    </row>
    <row r="295" spans="2:13" ht="41.25">
      <c r="B295" s="108" t="s">
        <v>114</v>
      </c>
      <c r="C295" s="52" t="s">
        <v>59</v>
      </c>
      <c r="D295" s="52" t="s">
        <v>58</v>
      </c>
      <c r="E295" s="52" t="s">
        <v>223</v>
      </c>
      <c r="F295" s="52" t="s">
        <v>113</v>
      </c>
      <c r="G295" s="52"/>
      <c r="H295" s="57">
        <f t="shared" si="111"/>
        <v>58132.5</v>
      </c>
      <c r="I295" s="57">
        <f t="shared" si="111"/>
        <v>0</v>
      </c>
      <c r="J295" s="57">
        <f t="shared" si="111"/>
        <v>58132.5</v>
      </c>
      <c r="K295" s="57">
        <f t="shared" si="111"/>
        <v>58132.5</v>
      </c>
      <c r="L295" s="57">
        <f t="shared" si="111"/>
        <v>0</v>
      </c>
      <c r="M295" s="57">
        <f t="shared" si="111"/>
        <v>58132.5</v>
      </c>
    </row>
    <row r="296" spans="2:13" ht="13.5">
      <c r="B296" s="108" t="s">
        <v>116</v>
      </c>
      <c r="C296" s="52" t="s">
        <v>59</v>
      </c>
      <c r="D296" s="52" t="s">
        <v>58</v>
      </c>
      <c r="E296" s="52" t="s">
        <v>223</v>
      </c>
      <c r="F296" s="52" t="s">
        <v>115</v>
      </c>
      <c r="G296" s="52"/>
      <c r="H296" s="57">
        <f t="shared" si="111"/>
        <v>58132.5</v>
      </c>
      <c r="I296" s="57">
        <f t="shared" si="111"/>
        <v>0</v>
      </c>
      <c r="J296" s="57">
        <f t="shared" si="111"/>
        <v>58132.5</v>
      </c>
      <c r="K296" s="57">
        <f t="shared" si="111"/>
        <v>58132.5</v>
      </c>
      <c r="L296" s="57">
        <f t="shared" si="111"/>
        <v>0</v>
      </c>
      <c r="M296" s="57">
        <f t="shared" si="111"/>
        <v>58132.5</v>
      </c>
    </row>
    <row r="297" spans="2:13" ht="13.5">
      <c r="B297" s="109" t="s">
        <v>99</v>
      </c>
      <c r="C297" s="53" t="s">
        <v>59</v>
      </c>
      <c r="D297" s="53" t="s">
        <v>58</v>
      </c>
      <c r="E297" s="53" t="s">
        <v>223</v>
      </c>
      <c r="F297" s="53" t="s">
        <v>115</v>
      </c>
      <c r="G297" s="53" t="s">
        <v>85</v>
      </c>
      <c r="H297" s="59">
        <f>'вед.прил.14'!I100</f>
        <v>58132.5</v>
      </c>
      <c r="I297" s="59">
        <f>'вед.прил.14'!J100</f>
        <v>0</v>
      </c>
      <c r="J297" s="59">
        <f>H297+I297</f>
        <v>58132.5</v>
      </c>
      <c r="K297" s="59">
        <f>'вед.прил.14'!L100</f>
        <v>58132.5</v>
      </c>
      <c r="L297" s="59">
        <f>'вед.прил.14'!M100</f>
        <v>0</v>
      </c>
      <c r="M297" s="59">
        <f>K297+L297</f>
        <v>58132.5</v>
      </c>
    </row>
    <row r="298" spans="2:13" ht="41.25">
      <c r="B298" s="74" t="s">
        <v>137</v>
      </c>
      <c r="C298" s="52" t="s">
        <v>59</v>
      </c>
      <c r="D298" s="52" t="s">
        <v>58</v>
      </c>
      <c r="E298" s="52" t="s">
        <v>20</v>
      </c>
      <c r="F298" s="52"/>
      <c r="G298" s="52"/>
      <c r="H298" s="57">
        <f aca="true" t="shared" si="112" ref="H298:M302">H299</f>
        <v>2338.6</v>
      </c>
      <c r="I298" s="57">
        <f t="shared" si="112"/>
        <v>0</v>
      </c>
      <c r="J298" s="57">
        <f t="shared" si="112"/>
        <v>2338.6</v>
      </c>
      <c r="K298" s="57">
        <f t="shared" si="112"/>
        <v>2338.6</v>
      </c>
      <c r="L298" s="57">
        <f t="shared" si="112"/>
        <v>0</v>
      </c>
      <c r="M298" s="57">
        <f t="shared" si="112"/>
        <v>2338.6</v>
      </c>
    </row>
    <row r="299" spans="2:13" ht="27">
      <c r="B299" s="80" t="s">
        <v>317</v>
      </c>
      <c r="C299" s="52" t="s">
        <v>59</v>
      </c>
      <c r="D299" s="52" t="s">
        <v>58</v>
      </c>
      <c r="E299" s="52" t="s">
        <v>139</v>
      </c>
      <c r="F299" s="52"/>
      <c r="G299" s="52"/>
      <c r="H299" s="57">
        <f t="shared" si="112"/>
        <v>2338.6</v>
      </c>
      <c r="I299" s="57">
        <f t="shared" si="112"/>
        <v>0</v>
      </c>
      <c r="J299" s="57">
        <f t="shared" si="112"/>
        <v>2338.6</v>
      </c>
      <c r="K299" s="57">
        <f t="shared" si="112"/>
        <v>2338.6</v>
      </c>
      <c r="L299" s="57">
        <f t="shared" si="112"/>
        <v>0</v>
      </c>
      <c r="M299" s="57">
        <f t="shared" si="112"/>
        <v>2338.6</v>
      </c>
    </row>
    <row r="300" spans="2:13" ht="13.5">
      <c r="B300" s="78" t="s">
        <v>234</v>
      </c>
      <c r="C300" s="52" t="s">
        <v>59</v>
      </c>
      <c r="D300" s="52" t="s">
        <v>58</v>
      </c>
      <c r="E300" s="52" t="s">
        <v>140</v>
      </c>
      <c r="F300" s="52"/>
      <c r="G300" s="52"/>
      <c r="H300" s="57">
        <f t="shared" si="112"/>
        <v>2338.6</v>
      </c>
      <c r="I300" s="57">
        <f t="shared" si="112"/>
        <v>0</v>
      </c>
      <c r="J300" s="57">
        <f t="shared" si="112"/>
        <v>2338.6</v>
      </c>
      <c r="K300" s="57">
        <f t="shared" si="112"/>
        <v>2338.6</v>
      </c>
      <c r="L300" s="57">
        <f t="shared" si="112"/>
        <v>0</v>
      </c>
      <c r="M300" s="57">
        <f t="shared" si="112"/>
        <v>2338.6</v>
      </c>
    </row>
    <row r="301" spans="2:13" ht="41.25">
      <c r="B301" s="73" t="s">
        <v>114</v>
      </c>
      <c r="C301" s="52" t="s">
        <v>59</v>
      </c>
      <c r="D301" s="52" t="s">
        <v>58</v>
      </c>
      <c r="E301" s="52" t="s">
        <v>140</v>
      </c>
      <c r="F301" s="52" t="s">
        <v>113</v>
      </c>
      <c r="G301" s="52"/>
      <c r="H301" s="57">
        <f t="shared" si="112"/>
        <v>2338.6</v>
      </c>
      <c r="I301" s="57">
        <f t="shared" si="112"/>
        <v>0</v>
      </c>
      <c r="J301" s="57">
        <f t="shared" si="112"/>
        <v>2338.6</v>
      </c>
      <c r="K301" s="57">
        <f t="shared" si="112"/>
        <v>2338.6</v>
      </c>
      <c r="L301" s="57">
        <f t="shared" si="112"/>
        <v>0</v>
      </c>
      <c r="M301" s="57">
        <f t="shared" si="112"/>
        <v>2338.6</v>
      </c>
    </row>
    <row r="302" spans="2:13" ht="13.5">
      <c r="B302" s="73" t="s">
        <v>116</v>
      </c>
      <c r="C302" s="52" t="s">
        <v>59</v>
      </c>
      <c r="D302" s="52" t="s">
        <v>58</v>
      </c>
      <c r="E302" s="52" t="s">
        <v>140</v>
      </c>
      <c r="F302" s="52" t="s">
        <v>115</v>
      </c>
      <c r="G302" s="52"/>
      <c r="H302" s="57">
        <f t="shared" si="112"/>
        <v>2338.6</v>
      </c>
      <c r="I302" s="57">
        <f t="shared" si="112"/>
        <v>0</v>
      </c>
      <c r="J302" s="57">
        <f t="shared" si="112"/>
        <v>2338.6</v>
      </c>
      <c r="K302" s="57">
        <f t="shared" si="112"/>
        <v>2338.6</v>
      </c>
      <c r="L302" s="57">
        <f t="shared" si="112"/>
        <v>0</v>
      </c>
      <c r="M302" s="57">
        <f t="shared" si="112"/>
        <v>2338.6</v>
      </c>
    </row>
    <row r="303" spans="2:13" ht="17.25" customHeight="1">
      <c r="B303" s="75" t="s">
        <v>99</v>
      </c>
      <c r="C303" s="53" t="s">
        <v>59</v>
      </c>
      <c r="D303" s="52" t="s">
        <v>58</v>
      </c>
      <c r="E303" s="53" t="s">
        <v>140</v>
      </c>
      <c r="F303" s="53" t="s">
        <v>115</v>
      </c>
      <c r="G303" s="53" t="s">
        <v>85</v>
      </c>
      <c r="H303" s="59">
        <f>'вед.прил.14'!I106</f>
        <v>2338.6</v>
      </c>
      <c r="I303" s="59">
        <f>'вед.прил.14'!J106</f>
        <v>0</v>
      </c>
      <c r="J303" s="59">
        <f>H303+I303</f>
        <v>2338.6</v>
      </c>
      <c r="K303" s="59">
        <f>'вед.прил.14'!L106</f>
        <v>2338.6</v>
      </c>
      <c r="L303" s="59">
        <f>'вед.прил.14'!M106</f>
        <v>0</v>
      </c>
      <c r="M303" s="59">
        <f>K303+L303</f>
        <v>2338.6</v>
      </c>
    </row>
    <row r="304" spans="2:13" ht="43.5" customHeight="1">
      <c r="B304" s="74" t="s">
        <v>141</v>
      </c>
      <c r="C304" s="52" t="s">
        <v>59</v>
      </c>
      <c r="D304" s="52" t="s">
        <v>58</v>
      </c>
      <c r="E304" s="52" t="s">
        <v>203</v>
      </c>
      <c r="F304" s="52"/>
      <c r="G304" s="52"/>
      <c r="H304" s="57">
        <f aca="true" t="shared" si="113" ref="H304:M305">H305</f>
        <v>13725.3</v>
      </c>
      <c r="I304" s="57">
        <f t="shared" si="113"/>
        <v>0</v>
      </c>
      <c r="J304" s="57">
        <f t="shared" si="113"/>
        <v>13725.3</v>
      </c>
      <c r="K304" s="57">
        <f t="shared" si="113"/>
        <v>13725.3</v>
      </c>
      <c r="L304" s="57">
        <f t="shared" si="113"/>
        <v>0</v>
      </c>
      <c r="M304" s="57">
        <f t="shared" si="113"/>
        <v>13725.3</v>
      </c>
    </row>
    <row r="305" spans="2:13" ht="45" customHeight="1">
      <c r="B305" s="74" t="s">
        <v>142</v>
      </c>
      <c r="C305" s="52" t="s">
        <v>59</v>
      </c>
      <c r="D305" s="52" t="s">
        <v>58</v>
      </c>
      <c r="E305" s="52" t="s">
        <v>204</v>
      </c>
      <c r="F305" s="52"/>
      <c r="G305" s="52"/>
      <c r="H305" s="57">
        <f t="shared" si="113"/>
        <v>13725.3</v>
      </c>
      <c r="I305" s="57">
        <f t="shared" si="113"/>
        <v>0</v>
      </c>
      <c r="J305" s="57">
        <f t="shared" si="113"/>
        <v>13725.3</v>
      </c>
      <c r="K305" s="57">
        <f t="shared" si="113"/>
        <v>13725.3</v>
      </c>
      <c r="L305" s="57">
        <f t="shared" si="113"/>
        <v>0</v>
      </c>
      <c r="M305" s="57">
        <f t="shared" si="113"/>
        <v>13725.3</v>
      </c>
    </row>
    <row r="306" spans="2:13" ht="13.5">
      <c r="B306" s="124" t="s">
        <v>234</v>
      </c>
      <c r="C306" s="52" t="s">
        <v>59</v>
      </c>
      <c r="D306" s="52" t="s">
        <v>58</v>
      </c>
      <c r="E306" s="52" t="s">
        <v>340</v>
      </c>
      <c r="F306" s="52"/>
      <c r="G306" s="52"/>
      <c r="H306" s="57">
        <f aca="true" t="shared" si="114" ref="H306:M308">H307</f>
        <v>13725.3</v>
      </c>
      <c r="I306" s="57">
        <f t="shared" si="114"/>
        <v>0</v>
      </c>
      <c r="J306" s="57">
        <f t="shared" si="114"/>
        <v>13725.3</v>
      </c>
      <c r="K306" s="57">
        <f t="shared" si="114"/>
        <v>13725.3</v>
      </c>
      <c r="L306" s="57">
        <f t="shared" si="114"/>
        <v>0</v>
      </c>
      <c r="M306" s="57">
        <f t="shared" si="114"/>
        <v>13725.3</v>
      </c>
    </row>
    <row r="307" spans="2:13" ht="41.25">
      <c r="B307" s="73" t="s">
        <v>114</v>
      </c>
      <c r="C307" s="52" t="s">
        <v>59</v>
      </c>
      <c r="D307" s="52" t="s">
        <v>58</v>
      </c>
      <c r="E307" s="52" t="s">
        <v>340</v>
      </c>
      <c r="F307" s="52" t="s">
        <v>113</v>
      </c>
      <c r="G307" s="52"/>
      <c r="H307" s="57">
        <f t="shared" si="114"/>
        <v>13725.3</v>
      </c>
      <c r="I307" s="57">
        <f t="shared" si="114"/>
        <v>0</v>
      </c>
      <c r="J307" s="57">
        <f t="shared" si="114"/>
        <v>13725.3</v>
      </c>
      <c r="K307" s="57">
        <f t="shared" si="114"/>
        <v>13725.3</v>
      </c>
      <c r="L307" s="57">
        <f t="shared" si="114"/>
        <v>0</v>
      </c>
      <c r="M307" s="57">
        <f t="shared" si="114"/>
        <v>13725.3</v>
      </c>
    </row>
    <row r="308" spans="2:13" ht="16.5" customHeight="1">
      <c r="B308" s="73" t="s">
        <v>116</v>
      </c>
      <c r="C308" s="52" t="s">
        <v>59</v>
      </c>
      <c r="D308" s="52" t="s">
        <v>58</v>
      </c>
      <c r="E308" s="52" t="s">
        <v>340</v>
      </c>
      <c r="F308" s="52" t="s">
        <v>115</v>
      </c>
      <c r="G308" s="52"/>
      <c r="H308" s="57">
        <f t="shared" si="114"/>
        <v>13725.3</v>
      </c>
      <c r="I308" s="57">
        <f t="shared" si="114"/>
        <v>0</v>
      </c>
      <c r="J308" s="57">
        <f t="shared" si="114"/>
        <v>13725.3</v>
      </c>
      <c r="K308" s="57">
        <f t="shared" si="114"/>
        <v>13725.3</v>
      </c>
      <c r="L308" s="57">
        <f t="shared" si="114"/>
        <v>0</v>
      </c>
      <c r="M308" s="57">
        <f t="shared" si="114"/>
        <v>13725.3</v>
      </c>
    </row>
    <row r="309" spans="2:13" ht="13.5">
      <c r="B309" s="75" t="s">
        <v>99</v>
      </c>
      <c r="C309" s="53" t="s">
        <v>59</v>
      </c>
      <c r="D309" s="53" t="s">
        <v>58</v>
      </c>
      <c r="E309" s="53" t="s">
        <v>340</v>
      </c>
      <c r="F309" s="53" t="s">
        <v>115</v>
      </c>
      <c r="G309" s="53" t="s">
        <v>85</v>
      </c>
      <c r="H309" s="59">
        <f>'вед.прил.14'!I112</f>
        <v>13725.3</v>
      </c>
      <c r="I309" s="59">
        <f>'вед.прил.14'!J112</f>
        <v>0</v>
      </c>
      <c r="J309" s="59">
        <f>H309+I309</f>
        <v>13725.3</v>
      </c>
      <c r="K309" s="59">
        <f>'вед.прил.14'!L112</f>
        <v>13725.3</v>
      </c>
      <c r="L309" s="59">
        <f>'вед.прил.14'!M112</f>
        <v>0</v>
      </c>
      <c r="M309" s="59">
        <f>K309+L309</f>
        <v>13725.3</v>
      </c>
    </row>
    <row r="310" spans="2:13" ht="17.25" customHeight="1">
      <c r="B310" s="76" t="s">
        <v>314</v>
      </c>
      <c r="C310" s="54" t="s">
        <v>59</v>
      </c>
      <c r="D310" s="54" t="s">
        <v>53</v>
      </c>
      <c r="E310" s="54"/>
      <c r="F310" s="54"/>
      <c r="G310" s="54"/>
      <c r="H310" s="56">
        <f aca="true" t="shared" si="115" ref="H310:M310">H311+H318+H325+H332</f>
        <v>47625.2</v>
      </c>
      <c r="I310" s="56">
        <f t="shared" si="115"/>
        <v>0</v>
      </c>
      <c r="J310" s="56">
        <f t="shared" si="115"/>
        <v>47625.2</v>
      </c>
      <c r="K310" s="56">
        <f t="shared" si="115"/>
        <v>47625.2</v>
      </c>
      <c r="L310" s="56">
        <f t="shared" si="115"/>
        <v>0</v>
      </c>
      <c r="M310" s="56">
        <f t="shared" si="115"/>
        <v>47625.2</v>
      </c>
    </row>
    <row r="311" spans="2:13" ht="41.25">
      <c r="B311" s="73" t="s">
        <v>148</v>
      </c>
      <c r="C311" s="52" t="s">
        <v>59</v>
      </c>
      <c r="D311" s="52" t="s">
        <v>53</v>
      </c>
      <c r="E311" s="52" t="s">
        <v>216</v>
      </c>
      <c r="F311" s="53"/>
      <c r="G311" s="53"/>
      <c r="H311" s="57">
        <f aca="true" t="shared" si="116" ref="H311:M316">H312</f>
        <v>0</v>
      </c>
      <c r="I311" s="57">
        <f t="shared" si="116"/>
        <v>0</v>
      </c>
      <c r="J311" s="57">
        <f t="shared" si="116"/>
        <v>0</v>
      </c>
      <c r="K311" s="57">
        <f t="shared" si="116"/>
        <v>0</v>
      </c>
      <c r="L311" s="57">
        <f t="shared" si="116"/>
        <v>0</v>
      </c>
      <c r="M311" s="57">
        <f t="shared" si="116"/>
        <v>0</v>
      </c>
    </row>
    <row r="312" spans="2:13" ht="41.25">
      <c r="B312" s="74" t="s">
        <v>136</v>
      </c>
      <c r="C312" s="52" t="s">
        <v>59</v>
      </c>
      <c r="D312" s="52" t="s">
        <v>53</v>
      </c>
      <c r="E312" s="52" t="s">
        <v>199</v>
      </c>
      <c r="F312" s="52"/>
      <c r="G312" s="52"/>
      <c r="H312" s="57">
        <f t="shared" si="116"/>
        <v>0</v>
      </c>
      <c r="I312" s="57">
        <f t="shared" si="116"/>
        <v>0</v>
      </c>
      <c r="J312" s="57">
        <f t="shared" si="116"/>
        <v>0</v>
      </c>
      <c r="K312" s="57">
        <f t="shared" si="116"/>
        <v>0</v>
      </c>
      <c r="L312" s="57">
        <f t="shared" si="116"/>
        <v>0</v>
      </c>
      <c r="M312" s="57">
        <f t="shared" si="116"/>
        <v>0</v>
      </c>
    </row>
    <row r="313" spans="2:13" ht="41.25">
      <c r="B313" s="73" t="s">
        <v>159</v>
      </c>
      <c r="C313" s="52" t="s">
        <v>59</v>
      </c>
      <c r="D313" s="52" t="s">
        <v>53</v>
      </c>
      <c r="E313" s="52" t="s">
        <v>200</v>
      </c>
      <c r="F313" s="52"/>
      <c r="G313" s="52"/>
      <c r="H313" s="57">
        <f t="shared" si="116"/>
        <v>0</v>
      </c>
      <c r="I313" s="57">
        <f t="shared" si="116"/>
        <v>0</v>
      </c>
      <c r="J313" s="57">
        <f t="shared" si="116"/>
        <v>0</v>
      </c>
      <c r="K313" s="57">
        <f t="shared" si="116"/>
        <v>0</v>
      </c>
      <c r="L313" s="57">
        <f t="shared" si="116"/>
        <v>0</v>
      </c>
      <c r="M313" s="57">
        <f t="shared" si="116"/>
        <v>0</v>
      </c>
    </row>
    <row r="314" spans="2:13" ht="16.5" customHeight="1">
      <c r="B314" s="78" t="s">
        <v>234</v>
      </c>
      <c r="C314" s="52" t="s">
        <v>59</v>
      </c>
      <c r="D314" s="52" t="s">
        <v>53</v>
      </c>
      <c r="E314" s="52" t="s">
        <v>201</v>
      </c>
      <c r="F314" s="53"/>
      <c r="G314" s="53"/>
      <c r="H314" s="57">
        <f t="shared" si="116"/>
        <v>0</v>
      </c>
      <c r="I314" s="57">
        <f t="shared" si="116"/>
        <v>0</v>
      </c>
      <c r="J314" s="57">
        <f t="shared" si="116"/>
        <v>0</v>
      </c>
      <c r="K314" s="57">
        <f t="shared" si="116"/>
        <v>0</v>
      </c>
      <c r="L314" s="57">
        <f t="shared" si="116"/>
        <v>0</v>
      </c>
      <c r="M314" s="57">
        <f t="shared" si="116"/>
        <v>0</v>
      </c>
    </row>
    <row r="315" spans="2:13" ht="41.25">
      <c r="B315" s="73" t="s">
        <v>114</v>
      </c>
      <c r="C315" s="52" t="s">
        <v>59</v>
      </c>
      <c r="D315" s="52" t="s">
        <v>53</v>
      </c>
      <c r="E315" s="52" t="s">
        <v>201</v>
      </c>
      <c r="F315" s="52" t="s">
        <v>113</v>
      </c>
      <c r="G315" s="52"/>
      <c r="H315" s="57">
        <f t="shared" si="116"/>
        <v>0</v>
      </c>
      <c r="I315" s="57">
        <f t="shared" si="116"/>
        <v>0</v>
      </c>
      <c r="J315" s="57">
        <f t="shared" si="116"/>
        <v>0</v>
      </c>
      <c r="K315" s="57">
        <f t="shared" si="116"/>
        <v>0</v>
      </c>
      <c r="L315" s="57">
        <f t="shared" si="116"/>
        <v>0</v>
      </c>
      <c r="M315" s="57">
        <f t="shared" si="116"/>
        <v>0</v>
      </c>
    </row>
    <row r="316" spans="2:13" ht="17.25" customHeight="1">
      <c r="B316" s="73" t="s">
        <v>116</v>
      </c>
      <c r="C316" s="52" t="s">
        <v>59</v>
      </c>
      <c r="D316" s="52" t="s">
        <v>53</v>
      </c>
      <c r="E316" s="52" t="s">
        <v>202</v>
      </c>
      <c r="F316" s="52" t="s">
        <v>115</v>
      </c>
      <c r="G316" s="52"/>
      <c r="H316" s="57">
        <f t="shared" si="116"/>
        <v>0</v>
      </c>
      <c r="I316" s="57">
        <f t="shared" si="116"/>
        <v>0</v>
      </c>
      <c r="J316" s="57">
        <f t="shared" si="116"/>
        <v>0</v>
      </c>
      <c r="K316" s="57">
        <f t="shared" si="116"/>
        <v>0</v>
      </c>
      <c r="L316" s="57">
        <f t="shared" si="116"/>
        <v>0</v>
      </c>
      <c r="M316" s="57">
        <f t="shared" si="116"/>
        <v>0</v>
      </c>
    </row>
    <row r="317" spans="2:13" ht="19.5" customHeight="1">
      <c r="B317" s="75" t="s">
        <v>99</v>
      </c>
      <c r="C317" s="53" t="s">
        <v>59</v>
      </c>
      <c r="D317" s="53" t="s">
        <v>53</v>
      </c>
      <c r="E317" s="53" t="s">
        <v>202</v>
      </c>
      <c r="F317" s="53" t="s">
        <v>115</v>
      </c>
      <c r="G317" s="53" t="s">
        <v>85</v>
      </c>
      <c r="H317" s="59">
        <f>'вед.прил.14'!I468</f>
        <v>0</v>
      </c>
      <c r="I317" s="59">
        <f>'вед.прил.14'!J468</f>
        <v>0</v>
      </c>
      <c r="J317" s="59">
        <f>H317+I317</f>
        <v>0</v>
      </c>
      <c r="K317" s="59">
        <f>'вед.прил.14'!L468</f>
        <v>0</v>
      </c>
      <c r="L317" s="59">
        <f>'вед.прил.14'!P468</f>
        <v>0</v>
      </c>
      <c r="M317" s="59">
        <f>K317+L317</f>
        <v>0</v>
      </c>
    </row>
    <row r="318" spans="2:13" ht="42" customHeight="1">
      <c r="B318" s="74" t="s">
        <v>403</v>
      </c>
      <c r="C318" s="52" t="s">
        <v>59</v>
      </c>
      <c r="D318" s="52" t="s">
        <v>53</v>
      </c>
      <c r="E318" s="52" t="s">
        <v>253</v>
      </c>
      <c r="F318" s="52"/>
      <c r="G318" s="52"/>
      <c r="H318" s="57">
        <f aca="true" t="shared" si="117" ref="H318:M323">H319</f>
        <v>26744.1</v>
      </c>
      <c r="I318" s="57">
        <f t="shared" si="117"/>
        <v>0</v>
      </c>
      <c r="J318" s="57">
        <f t="shared" si="117"/>
        <v>26744.1</v>
      </c>
      <c r="K318" s="57">
        <f t="shared" si="117"/>
        <v>26744.1</v>
      </c>
      <c r="L318" s="57">
        <f t="shared" si="117"/>
        <v>0</v>
      </c>
      <c r="M318" s="57">
        <f t="shared" si="117"/>
        <v>26744.1</v>
      </c>
    </row>
    <row r="319" spans="2:13" ht="41.25">
      <c r="B319" s="73" t="s">
        <v>330</v>
      </c>
      <c r="C319" s="52" t="s">
        <v>59</v>
      </c>
      <c r="D319" s="52" t="s">
        <v>53</v>
      </c>
      <c r="E319" s="52" t="s">
        <v>255</v>
      </c>
      <c r="F319" s="52"/>
      <c r="G319" s="52"/>
      <c r="H319" s="57">
        <f t="shared" si="117"/>
        <v>26744.1</v>
      </c>
      <c r="I319" s="57">
        <f t="shared" si="117"/>
        <v>0</v>
      </c>
      <c r="J319" s="57">
        <f t="shared" si="117"/>
        <v>26744.1</v>
      </c>
      <c r="K319" s="57">
        <f t="shared" si="117"/>
        <v>26744.1</v>
      </c>
      <c r="L319" s="57">
        <f t="shared" si="117"/>
        <v>0</v>
      </c>
      <c r="M319" s="57">
        <f t="shared" si="117"/>
        <v>26744.1</v>
      </c>
    </row>
    <row r="320" spans="2:13" ht="58.5" customHeight="1">
      <c r="B320" s="74" t="s">
        <v>158</v>
      </c>
      <c r="C320" s="52" t="s">
        <v>59</v>
      </c>
      <c r="D320" s="52" t="s">
        <v>53</v>
      </c>
      <c r="E320" s="52" t="s">
        <v>256</v>
      </c>
      <c r="F320" s="52"/>
      <c r="G320" s="52"/>
      <c r="H320" s="57">
        <f t="shared" si="117"/>
        <v>26744.1</v>
      </c>
      <c r="I320" s="57">
        <f t="shared" si="117"/>
        <v>0</v>
      </c>
      <c r="J320" s="57">
        <f t="shared" si="117"/>
        <v>26744.1</v>
      </c>
      <c r="K320" s="57">
        <f t="shared" si="117"/>
        <v>26744.1</v>
      </c>
      <c r="L320" s="57">
        <f t="shared" si="117"/>
        <v>0</v>
      </c>
      <c r="M320" s="57">
        <f t="shared" si="117"/>
        <v>26744.1</v>
      </c>
    </row>
    <row r="321" spans="2:13" ht="13.5">
      <c r="B321" s="74" t="s">
        <v>234</v>
      </c>
      <c r="C321" s="52" t="s">
        <v>59</v>
      </c>
      <c r="D321" s="52" t="s">
        <v>53</v>
      </c>
      <c r="E321" s="52" t="s">
        <v>257</v>
      </c>
      <c r="F321" s="52"/>
      <c r="G321" s="52"/>
      <c r="H321" s="57">
        <f t="shared" si="117"/>
        <v>26744.1</v>
      </c>
      <c r="I321" s="57">
        <f t="shared" si="117"/>
        <v>0</v>
      </c>
      <c r="J321" s="57">
        <f t="shared" si="117"/>
        <v>26744.1</v>
      </c>
      <c r="K321" s="57">
        <f t="shared" si="117"/>
        <v>26744.1</v>
      </c>
      <c r="L321" s="57">
        <f t="shared" si="117"/>
        <v>0</v>
      </c>
      <c r="M321" s="57">
        <f t="shared" si="117"/>
        <v>26744.1</v>
      </c>
    </row>
    <row r="322" spans="2:13" ht="41.25">
      <c r="B322" s="73" t="s">
        <v>114</v>
      </c>
      <c r="C322" s="52" t="s">
        <v>59</v>
      </c>
      <c r="D322" s="52" t="s">
        <v>53</v>
      </c>
      <c r="E322" s="52" t="s">
        <v>257</v>
      </c>
      <c r="F322" s="52" t="s">
        <v>113</v>
      </c>
      <c r="G322" s="52"/>
      <c r="H322" s="57">
        <f t="shared" si="117"/>
        <v>26744.1</v>
      </c>
      <c r="I322" s="57">
        <f t="shared" si="117"/>
        <v>0</v>
      </c>
      <c r="J322" s="57">
        <f t="shared" si="117"/>
        <v>26744.1</v>
      </c>
      <c r="K322" s="57">
        <f t="shared" si="117"/>
        <v>26744.1</v>
      </c>
      <c r="L322" s="57">
        <f t="shared" si="117"/>
        <v>0</v>
      </c>
      <c r="M322" s="57">
        <f t="shared" si="117"/>
        <v>26744.1</v>
      </c>
    </row>
    <row r="323" spans="2:13" ht="17.25" customHeight="1">
      <c r="B323" s="73" t="s">
        <v>116</v>
      </c>
      <c r="C323" s="52" t="s">
        <v>59</v>
      </c>
      <c r="D323" s="52" t="s">
        <v>53</v>
      </c>
      <c r="E323" s="52" t="s">
        <v>257</v>
      </c>
      <c r="F323" s="52" t="s">
        <v>115</v>
      </c>
      <c r="G323" s="52"/>
      <c r="H323" s="57">
        <f t="shared" si="117"/>
        <v>26744.1</v>
      </c>
      <c r="I323" s="57">
        <f t="shared" si="117"/>
        <v>0</v>
      </c>
      <c r="J323" s="57">
        <f t="shared" si="117"/>
        <v>26744.1</v>
      </c>
      <c r="K323" s="57">
        <f t="shared" si="117"/>
        <v>26744.1</v>
      </c>
      <c r="L323" s="57">
        <f t="shared" si="117"/>
        <v>0</v>
      </c>
      <c r="M323" s="57">
        <f t="shared" si="117"/>
        <v>26744.1</v>
      </c>
    </row>
    <row r="324" spans="2:13" ht="13.5">
      <c r="B324" s="75" t="s">
        <v>99</v>
      </c>
      <c r="C324" s="53" t="s">
        <v>59</v>
      </c>
      <c r="D324" s="53" t="s">
        <v>53</v>
      </c>
      <c r="E324" s="53" t="s">
        <v>257</v>
      </c>
      <c r="F324" s="53" t="s">
        <v>115</v>
      </c>
      <c r="G324" s="53" t="s">
        <v>85</v>
      </c>
      <c r="H324" s="59">
        <f>'вед.прил.14'!I475</f>
        <v>26744.1</v>
      </c>
      <c r="I324" s="59">
        <f>'вед.прил.14'!J475</f>
        <v>0</v>
      </c>
      <c r="J324" s="59">
        <f>H324+I324</f>
        <v>26744.1</v>
      </c>
      <c r="K324" s="59">
        <f>'вед.прил.14'!L475</f>
        <v>26744.1</v>
      </c>
      <c r="L324" s="59">
        <f>'вед.прил.14'!M475</f>
        <v>0</v>
      </c>
      <c r="M324" s="59">
        <f>K324+L324</f>
        <v>26744.1</v>
      </c>
    </row>
    <row r="325" spans="2:13" ht="54.75">
      <c r="B325" s="73" t="s">
        <v>366</v>
      </c>
      <c r="C325" s="52" t="s">
        <v>59</v>
      </c>
      <c r="D325" s="52" t="s">
        <v>53</v>
      </c>
      <c r="E325" s="52" t="s">
        <v>294</v>
      </c>
      <c r="F325" s="52"/>
      <c r="G325" s="52"/>
      <c r="H325" s="57">
        <f aca="true" t="shared" si="118" ref="H325:M330">H326</f>
        <v>13082.4</v>
      </c>
      <c r="I325" s="57">
        <f t="shared" si="118"/>
        <v>0</v>
      </c>
      <c r="J325" s="57">
        <f t="shared" si="118"/>
        <v>13082.4</v>
      </c>
      <c r="K325" s="57">
        <f t="shared" si="118"/>
        <v>13082.4</v>
      </c>
      <c r="L325" s="57">
        <f t="shared" si="118"/>
        <v>0</v>
      </c>
      <c r="M325" s="57">
        <f t="shared" si="118"/>
        <v>13082.4</v>
      </c>
    </row>
    <row r="326" spans="2:13" ht="54.75">
      <c r="B326" s="73" t="s">
        <v>368</v>
      </c>
      <c r="C326" s="52" t="s">
        <v>59</v>
      </c>
      <c r="D326" s="52" t="s">
        <v>53</v>
      </c>
      <c r="E326" s="52" t="s">
        <v>304</v>
      </c>
      <c r="F326" s="52"/>
      <c r="G326" s="52"/>
      <c r="H326" s="57">
        <f t="shared" si="118"/>
        <v>13082.4</v>
      </c>
      <c r="I326" s="57">
        <f t="shared" si="118"/>
        <v>0</v>
      </c>
      <c r="J326" s="57">
        <f t="shared" si="118"/>
        <v>13082.4</v>
      </c>
      <c r="K326" s="57">
        <f t="shared" si="118"/>
        <v>13082.4</v>
      </c>
      <c r="L326" s="57">
        <f t="shared" si="118"/>
        <v>0</v>
      </c>
      <c r="M326" s="57">
        <f t="shared" si="118"/>
        <v>13082.4</v>
      </c>
    </row>
    <row r="327" spans="2:13" ht="69">
      <c r="B327" s="73" t="s">
        <v>301</v>
      </c>
      <c r="C327" s="52" t="s">
        <v>59</v>
      </c>
      <c r="D327" s="52" t="s">
        <v>53</v>
      </c>
      <c r="E327" s="52" t="s">
        <v>303</v>
      </c>
      <c r="F327" s="52"/>
      <c r="G327" s="52"/>
      <c r="H327" s="57">
        <f t="shared" si="118"/>
        <v>13082.4</v>
      </c>
      <c r="I327" s="57">
        <f t="shared" si="118"/>
        <v>0</v>
      </c>
      <c r="J327" s="57">
        <f t="shared" si="118"/>
        <v>13082.4</v>
      </c>
      <c r="K327" s="57">
        <f t="shared" si="118"/>
        <v>13082.4</v>
      </c>
      <c r="L327" s="57">
        <f t="shared" si="118"/>
        <v>0</v>
      </c>
      <c r="M327" s="57">
        <f t="shared" si="118"/>
        <v>13082.4</v>
      </c>
    </row>
    <row r="328" spans="2:13" ht="13.5">
      <c r="B328" s="74" t="s">
        <v>234</v>
      </c>
      <c r="C328" s="52" t="s">
        <v>59</v>
      </c>
      <c r="D328" s="52" t="s">
        <v>53</v>
      </c>
      <c r="E328" s="52" t="s">
        <v>302</v>
      </c>
      <c r="F328" s="52"/>
      <c r="G328" s="52"/>
      <c r="H328" s="57">
        <f t="shared" si="118"/>
        <v>13082.4</v>
      </c>
      <c r="I328" s="57">
        <f t="shared" si="118"/>
        <v>0</v>
      </c>
      <c r="J328" s="57">
        <f t="shared" si="118"/>
        <v>13082.4</v>
      </c>
      <c r="K328" s="57">
        <f t="shared" si="118"/>
        <v>13082.4</v>
      </c>
      <c r="L328" s="57">
        <f t="shared" si="118"/>
        <v>0</v>
      </c>
      <c r="M328" s="57">
        <f t="shared" si="118"/>
        <v>13082.4</v>
      </c>
    </row>
    <row r="329" spans="2:13" ht="41.25">
      <c r="B329" s="73" t="s">
        <v>114</v>
      </c>
      <c r="C329" s="52" t="s">
        <v>59</v>
      </c>
      <c r="D329" s="52" t="s">
        <v>53</v>
      </c>
      <c r="E329" s="52" t="s">
        <v>302</v>
      </c>
      <c r="F329" s="52" t="s">
        <v>113</v>
      </c>
      <c r="G329" s="52"/>
      <c r="H329" s="57">
        <f t="shared" si="118"/>
        <v>13082.4</v>
      </c>
      <c r="I329" s="57">
        <f t="shared" si="118"/>
        <v>0</v>
      </c>
      <c r="J329" s="57">
        <f t="shared" si="118"/>
        <v>13082.4</v>
      </c>
      <c r="K329" s="57">
        <f t="shared" si="118"/>
        <v>13082.4</v>
      </c>
      <c r="L329" s="57">
        <f t="shared" si="118"/>
        <v>0</v>
      </c>
      <c r="M329" s="57">
        <f t="shared" si="118"/>
        <v>13082.4</v>
      </c>
    </row>
    <row r="330" spans="2:13" ht="16.5" customHeight="1">
      <c r="B330" s="73" t="s">
        <v>116</v>
      </c>
      <c r="C330" s="52" t="s">
        <v>59</v>
      </c>
      <c r="D330" s="52" t="s">
        <v>53</v>
      </c>
      <c r="E330" s="52" t="s">
        <v>302</v>
      </c>
      <c r="F330" s="52" t="s">
        <v>115</v>
      </c>
      <c r="G330" s="52"/>
      <c r="H330" s="57">
        <f t="shared" si="118"/>
        <v>13082.4</v>
      </c>
      <c r="I330" s="57">
        <f t="shared" si="118"/>
        <v>0</v>
      </c>
      <c r="J330" s="57">
        <f t="shared" si="118"/>
        <v>13082.4</v>
      </c>
      <c r="K330" s="57">
        <f t="shared" si="118"/>
        <v>13082.4</v>
      </c>
      <c r="L330" s="57">
        <f t="shared" si="118"/>
        <v>0</v>
      </c>
      <c r="M330" s="57">
        <f t="shared" si="118"/>
        <v>13082.4</v>
      </c>
    </row>
    <row r="331" spans="2:13" ht="13.5">
      <c r="B331" s="75" t="s">
        <v>99</v>
      </c>
      <c r="C331" s="53" t="s">
        <v>59</v>
      </c>
      <c r="D331" s="53" t="s">
        <v>53</v>
      </c>
      <c r="E331" s="53" t="s">
        <v>302</v>
      </c>
      <c r="F331" s="53" t="s">
        <v>115</v>
      </c>
      <c r="G331" s="53" t="s">
        <v>85</v>
      </c>
      <c r="H331" s="59">
        <f>'вед.прил.14'!I482</f>
        <v>13082.4</v>
      </c>
      <c r="I331" s="59">
        <f>'вед.прил.14'!J482</f>
        <v>0</v>
      </c>
      <c r="J331" s="59">
        <f>H331+I331</f>
        <v>13082.4</v>
      </c>
      <c r="K331" s="59">
        <f>'вед.прил.14'!L482</f>
        <v>13082.4</v>
      </c>
      <c r="L331" s="59">
        <f>'вед.прил.14'!M482</f>
        <v>0</v>
      </c>
      <c r="M331" s="59">
        <f>K331+L331</f>
        <v>13082.4</v>
      </c>
    </row>
    <row r="332" spans="2:13" ht="30" customHeight="1">
      <c r="B332" s="74" t="s">
        <v>334</v>
      </c>
      <c r="C332" s="52" t="s">
        <v>59</v>
      </c>
      <c r="D332" s="52" t="s">
        <v>53</v>
      </c>
      <c r="E332" s="52" t="s">
        <v>235</v>
      </c>
      <c r="F332" s="52"/>
      <c r="G332" s="52"/>
      <c r="H332" s="57">
        <f aca="true" t="shared" si="119" ref="H332:M335">H333</f>
        <v>7798.7</v>
      </c>
      <c r="I332" s="57">
        <f t="shared" si="119"/>
        <v>0</v>
      </c>
      <c r="J332" s="57">
        <f t="shared" si="119"/>
        <v>7798.7</v>
      </c>
      <c r="K332" s="57">
        <f t="shared" si="119"/>
        <v>7798.7</v>
      </c>
      <c r="L332" s="57">
        <f t="shared" si="119"/>
        <v>0</v>
      </c>
      <c r="M332" s="57">
        <f t="shared" si="119"/>
        <v>7798.7</v>
      </c>
    </row>
    <row r="333" spans="2:13" ht="41.25">
      <c r="B333" s="74" t="s">
        <v>383</v>
      </c>
      <c r="C333" s="52" t="s">
        <v>59</v>
      </c>
      <c r="D333" s="52" t="s">
        <v>53</v>
      </c>
      <c r="E333" s="52" t="s">
        <v>384</v>
      </c>
      <c r="F333" s="52"/>
      <c r="G333" s="52"/>
      <c r="H333" s="57">
        <f t="shared" si="119"/>
        <v>7798.7</v>
      </c>
      <c r="I333" s="57">
        <f t="shared" si="119"/>
        <v>0</v>
      </c>
      <c r="J333" s="57">
        <f t="shared" si="119"/>
        <v>7798.7</v>
      </c>
      <c r="K333" s="57">
        <f t="shared" si="119"/>
        <v>7798.7</v>
      </c>
      <c r="L333" s="57">
        <f t="shared" si="119"/>
        <v>0</v>
      </c>
      <c r="M333" s="57">
        <f t="shared" si="119"/>
        <v>7798.7</v>
      </c>
    </row>
    <row r="334" spans="2:13" ht="41.25">
      <c r="B334" s="73" t="s">
        <v>114</v>
      </c>
      <c r="C334" s="52" t="s">
        <v>59</v>
      </c>
      <c r="D334" s="52" t="s">
        <v>53</v>
      </c>
      <c r="E334" s="52" t="s">
        <v>384</v>
      </c>
      <c r="F334" s="52" t="s">
        <v>113</v>
      </c>
      <c r="G334" s="52"/>
      <c r="H334" s="57">
        <f t="shared" si="119"/>
        <v>7798.7</v>
      </c>
      <c r="I334" s="57">
        <f t="shared" si="119"/>
        <v>0</v>
      </c>
      <c r="J334" s="57">
        <f t="shared" si="119"/>
        <v>7798.7</v>
      </c>
      <c r="K334" s="57">
        <f t="shared" si="119"/>
        <v>7798.7</v>
      </c>
      <c r="L334" s="57">
        <f t="shared" si="119"/>
        <v>0</v>
      </c>
      <c r="M334" s="57">
        <f t="shared" si="119"/>
        <v>7798.7</v>
      </c>
    </row>
    <row r="335" spans="2:13" ht="13.5">
      <c r="B335" s="73" t="s">
        <v>116</v>
      </c>
      <c r="C335" s="52" t="s">
        <v>59</v>
      </c>
      <c r="D335" s="52" t="s">
        <v>53</v>
      </c>
      <c r="E335" s="52" t="s">
        <v>384</v>
      </c>
      <c r="F335" s="52" t="s">
        <v>115</v>
      </c>
      <c r="G335" s="52"/>
      <c r="H335" s="57">
        <f t="shared" si="119"/>
        <v>7798.7</v>
      </c>
      <c r="I335" s="57">
        <f t="shared" si="119"/>
        <v>0</v>
      </c>
      <c r="J335" s="57">
        <f t="shared" si="119"/>
        <v>7798.7</v>
      </c>
      <c r="K335" s="57">
        <f t="shared" si="119"/>
        <v>7798.7</v>
      </c>
      <c r="L335" s="57">
        <f t="shared" si="119"/>
        <v>0</v>
      </c>
      <c r="M335" s="57">
        <f t="shared" si="119"/>
        <v>7798.7</v>
      </c>
    </row>
    <row r="336" spans="2:13" ht="13.5">
      <c r="B336" s="75" t="s">
        <v>99</v>
      </c>
      <c r="C336" s="53" t="s">
        <v>59</v>
      </c>
      <c r="D336" s="53" t="s">
        <v>53</v>
      </c>
      <c r="E336" s="53" t="s">
        <v>384</v>
      </c>
      <c r="F336" s="53" t="s">
        <v>115</v>
      </c>
      <c r="G336" s="53" t="s">
        <v>85</v>
      </c>
      <c r="H336" s="59">
        <f>'вед.прил.14'!I487</f>
        <v>7798.7</v>
      </c>
      <c r="I336" s="59">
        <f>'вед.прил.14'!J487</f>
        <v>0</v>
      </c>
      <c r="J336" s="59">
        <f>'вед.прил.14'!K487</f>
        <v>7798.7</v>
      </c>
      <c r="K336" s="59">
        <f>'вед.прил.14'!L487</f>
        <v>7798.7</v>
      </c>
      <c r="L336" s="59">
        <f>'вед.прил.14'!P487</f>
        <v>0</v>
      </c>
      <c r="M336" s="59">
        <f>'вед.прил.14'!W487</f>
        <v>7798.7</v>
      </c>
    </row>
    <row r="337" spans="2:13" ht="13.5">
      <c r="B337" s="76" t="s">
        <v>342</v>
      </c>
      <c r="C337" s="54" t="s">
        <v>59</v>
      </c>
      <c r="D337" s="54" t="s">
        <v>59</v>
      </c>
      <c r="E337" s="54"/>
      <c r="F337" s="54"/>
      <c r="G337" s="54"/>
      <c r="H337" s="56">
        <f aca="true" t="shared" si="120" ref="H337:M337">H338+H345</f>
        <v>1430</v>
      </c>
      <c r="I337" s="56">
        <f t="shared" si="120"/>
        <v>0</v>
      </c>
      <c r="J337" s="56">
        <f t="shared" si="120"/>
        <v>1430</v>
      </c>
      <c r="K337" s="56">
        <f t="shared" si="120"/>
        <v>1430</v>
      </c>
      <c r="L337" s="56">
        <f t="shared" si="120"/>
        <v>0</v>
      </c>
      <c r="M337" s="56">
        <f t="shared" si="120"/>
        <v>1430</v>
      </c>
    </row>
    <row r="338" spans="2:13" ht="41.25">
      <c r="B338" s="73" t="s">
        <v>148</v>
      </c>
      <c r="C338" s="52" t="s">
        <v>59</v>
      </c>
      <c r="D338" s="52" t="s">
        <v>59</v>
      </c>
      <c r="E338" s="99" t="s">
        <v>216</v>
      </c>
      <c r="F338" s="52"/>
      <c r="G338" s="52"/>
      <c r="H338" s="57">
        <f aca="true" t="shared" si="121" ref="H338:M340">H339</f>
        <v>1200</v>
      </c>
      <c r="I338" s="57">
        <f t="shared" si="121"/>
        <v>0</v>
      </c>
      <c r="J338" s="57">
        <f t="shared" si="121"/>
        <v>1200</v>
      </c>
      <c r="K338" s="57">
        <f t="shared" si="121"/>
        <v>1200</v>
      </c>
      <c r="L338" s="57">
        <f t="shared" si="121"/>
        <v>0</v>
      </c>
      <c r="M338" s="57">
        <f t="shared" si="121"/>
        <v>1200</v>
      </c>
    </row>
    <row r="339" spans="2:13" ht="41.25">
      <c r="B339" s="74" t="s">
        <v>137</v>
      </c>
      <c r="C339" s="52" t="s">
        <v>59</v>
      </c>
      <c r="D339" s="52" t="s">
        <v>59</v>
      </c>
      <c r="E339" s="99" t="s">
        <v>20</v>
      </c>
      <c r="F339" s="52"/>
      <c r="G339" s="52"/>
      <c r="H339" s="57">
        <f t="shared" si="121"/>
        <v>1200</v>
      </c>
      <c r="I339" s="57">
        <f t="shared" si="121"/>
        <v>0</v>
      </c>
      <c r="J339" s="57">
        <f t="shared" si="121"/>
        <v>1200</v>
      </c>
      <c r="K339" s="57">
        <f t="shared" si="121"/>
        <v>1200</v>
      </c>
      <c r="L339" s="57">
        <f t="shared" si="121"/>
        <v>0</v>
      </c>
      <c r="M339" s="57">
        <f t="shared" si="121"/>
        <v>1200</v>
      </c>
    </row>
    <row r="340" spans="2:13" ht="31.5" customHeight="1">
      <c r="B340" s="80" t="s">
        <v>138</v>
      </c>
      <c r="C340" s="52" t="s">
        <v>59</v>
      </c>
      <c r="D340" s="52" t="s">
        <v>59</v>
      </c>
      <c r="E340" s="99" t="s">
        <v>143</v>
      </c>
      <c r="F340" s="52"/>
      <c r="G340" s="52"/>
      <c r="H340" s="57">
        <f t="shared" si="121"/>
        <v>1200</v>
      </c>
      <c r="I340" s="57">
        <f t="shared" si="121"/>
        <v>0</v>
      </c>
      <c r="J340" s="57">
        <f t="shared" si="121"/>
        <v>1200</v>
      </c>
      <c r="K340" s="57">
        <f t="shared" si="121"/>
        <v>1200</v>
      </c>
      <c r="L340" s="57">
        <f t="shared" si="121"/>
        <v>0</v>
      </c>
      <c r="M340" s="57">
        <f t="shared" si="121"/>
        <v>1200</v>
      </c>
    </row>
    <row r="341" spans="2:13" ht="13.5">
      <c r="B341" s="74" t="s">
        <v>234</v>
      </c>
      <c r="C341" s="52" t="s">
        <v>59</v>
      </c>
      <c r="D341" s="52" t="s">
        <v>59</v>
      </c>
      <c r="E341" s="99" t="s">
        <v>341</v>
      </c>
      <c r="F341" s="52"/>
      <c r="G341" s="52"/>
      <c r="H341" s="57">
        <f aca="true" t="shared" si="122" ref="H341:M343">H342</f>
        <v>1200</v>
      </c>
      <c r="I341" s="57">
        <f t="shared" si="122"/>
        <v>0</v>
      </c>
      <c r="J341" s="57">
        <f t="shared" si="122"/>
        <v>1200</v>
      </c>
      <c r="K341" s="57">
        <f t="shared" si="122"/>
        <v>1200</v>
      </c>
      <c r="L341" s="57">
        <f t="shared" si="122"/>
        <v>0</v>
      </c>
      <c r="M341" s="57">
        <f t="shared" si="122"/>
        <v>1200</v>
      </c>
    </row>
    <row r="342" spans="2:13" ht="29.25" customHeight="1">
      <c r="B342" s="73" t="s">
        <v>124</v>
      </c>
      <c r="C342" s="52" t="s">
        <v>59</v>
      </c>
      <c r="D342" s="52" t="s">
        <v>59</v>
      </c>
      <c r="E342" s="99" t="s">
        <v>341</v>
      </c>
      <c r="F342" s="52" t="s">
        <v>123</v>
      </c>
      <c r="G342" s="52"/>
      <c r="H342" s="57">
        <f t="shared" si="122"/>
        <v>1200</v>
      </c>
      <c r="I342" s="57">
        <f t="shared" si="122"/>
        <v>0</v>
      </c>
      <c r="J342" s="57">
        <f t="shared" si="122"/>
        <v>1200</v>
      </c>
      <c r="K342" s="57">
        <f t="shared" si="122"/>
        <v>1200</v>
      </c>
      <c r="L342" s="57">
        <f t="shared" si="122"/>
        <v>0</v>
      </c>
      <c r="M342" s="57">
        <f t="shared" si="122"/>
        <v>1200</v>
      </c>
    </row>
    <row r="343" spans="2:13" ht="31.5" customHeight="1">
      <c r="B343" s="73" t="s">
        <v>165</v>
      </c>
      <c r="C343" s="52" t="s">
        <v>59</v>
      </c>
      <c r="D343" s="52" t="s">
        <v>59</v>
      </c>
      <c r="E343" s="99" t="s">
        <v>341</v>
      </c>
      <c r="F343" s="52" t="s">
        <v>127</v>
      </c>
      <c r="G343" s="52"/>
      <c r="H343" s="57">
        <f t="shared" si="122"/>
        <v>1200</v>
      </c>
      <c r="I343" s="57">
        <f t="shared" si="122"/>
        <v>0</v>
      </c>
      <c r="J343" s="57">
        <f t="shared" si="122"/>
        <v>1200</v>
      </c>
      <c r="K343" s="57">
        <f t="shared" si="122"/>
        <v>1200</v>
      </c>
      <c r="L343" s="57">
        <f t="shared" si="122"/>
        <v>0</v>
      </c>
      <c r="M343" s="57">
        <f t="shared" si="122"/>
        <v>1200</v>
      </c>
    </row>
    <row r="344" spans="2:13" ht="13.5">
      <c r="B344" s="75" t="s">
        <v>99</v>
      </c>
      <c r="C344" s="53" t="s">
        <v>59</v>
      </c>
      <c r="D344" s="53" t="s">
        <v>59</v>
      </c>
      <c r="E344" s="121" t="s">
        <v>341</v>
      </c>
      <c r="F344" s="53" t="s">
        <v>127</v>
      </c>
      <c r="G344" s="53" t="s">
        <v>85</v>
      </c>
      <c r="H344" s="59">
        <f>'вед.прил.14'!I120</f>
        <v>1200</v>
      </c>
      <c r="I344" s="59">
        <f>'вед.прил.14'!J120</f>
        <v>0</v>
      </c>
      <c r="J344" s="59">
        <f>H344+I344</f>
        <v>1200</v>
      </c>
      <c r="K344" s="59">
        <f>'вед.прил.14'!L120</f>
        <v>1200</v>
      </c>
      <c r="L344" s="59">
        <f>'вед.прил.14'!M120</f>
        <v>0</v>
      </c>
      <c r="M344" s="59">
        <f>K344+L344</f>
        <v>1200</v>
      </c>
    </row>
    <row r="345" spans="2:13" ht="31.5" customHeight="1">
      <c r="B345" s="74" t="s">
        <v>334</v>
      </c>
      <c r="C345" s="52" t="s">
        <v>59</v>
      </c>
      <c r="D345" s="52" t="s">
        <v>59</v>
      </c>
      <c r="E345" s="52" t="s">
        <v>235</v>
      </c>
      <c r="F345" s="52"/>
      <c r="G345" s="52"/>
      <c r="H345" s="57">
        <f aca="true" t="shared" si="123" ref="H345:M345">H346+H350+H354</f>
        <v>230</v>
      </c>
      <c r="I345" s="57">
        <f t="shared" si="123"/>
        <v>0</v>
      </c>
      <c r="J345" s="57">
        <f t="shared" si="123"/>
        <v>230</v>
      </c>
      <c r="K345" s="57">
        <f t="shared" si="123"/>
        <v>230</v>
      </c>
      <c r="L345" s="57">
        <f t="shared" si="123"/>
        <v>0</v>
      </c>
      <c r="M345" s="57">
        <f t="shared" si="123"/>
        <v>230</v>
      </c>
    </row>
    <row r="346" spans="2:13" ht="27">
      <c r="B346" s="74" t="s">
        <v>335</v>
      </c>
      <c r="C346" s="52" t="s">
        <v>59</v>
      </c>
      <c r="D346" s="52" t="s">
        <v>59</v>
      </c>
      <c r="E346" s="52" t="s">
        <v>360</v>
      </c>
      <c r="F346" s="52"/>
      <c r="G346" s="52"/>
      <c r="H346" s="57">
        <f aca="true" t="shared" si="124" ref="H346:M348">H347</f>
        <v>100</v>
      </c>
      <c r="I346" s="57">
        <f t="shared" si="124"/>
        <v>0</v>
      </c>
      <c r="J346" s="57">
        <f t="shared" si="124"/>
        <v>100</v>
      </c>
      <c r="K346" s="57">
        <f t="shared" si="124"/>
        <v>100</v>
      </c>
      <c r="L346" s="57">
        <f t="shared" si="124"/>
        <v>0</v>
      </c>
      <c r="M346" s="57">
        <f t="shared" si="124"/>
        <v>100</v>
      </c>
    </row>
    <row r="347" spans="2:13" ht="41.25">
      <c r="B347" s="74" t="s">
        <v>374</v>
      </c>
      <c r="C347" s="52" t="s">
        <v>59</v>
      </c>
      <c r="D347" s="52" t="s">
        <v>59</v>
      </c>
      <c r="E347" s="52" t="s">
        <v>271</v>
      </c>
      <c r="F347" s="52" t="s">
        <v>110</v>
      </c>
      <c r="G347" s="52"/>
      <c r="H347" s="57">
        <f t="shared" si="124"/>
        <v>100</v>
      </c>
      <c r="I347" s="57">
        <f t="shared" si="124"/>
        <v>0</v>
      </c>
      <c r="J347" s="57">
        <f t="shared" si="124"/>
        <v>100</v>
      </c>
      <c r="K347" s="57">
        <f t="shared" si="124"/>
        <v>100</v>
      </c>
      <c r="L347" s="57">
        <f t="shared" si="124"/>
        <v>0</v>
      </c>
      <c r="M347" s="57">
        <f t="shared" si="124"/>
        <v>100</v>
      </c>
    </row>
    <row r="348" spans="2:13" ht="41.25">
      <c r="B348" s="74" t="s">
        <v>346</v>
      </c>
      <c r="C348" s="52" t="s">
        <v>59</v>
      </c>
      <c r="D348" s="52" t="s">
        <v>59</v>
      </c>
      <c r="E348" s="52" t="s">
        <v>271</v>
      </c>
      <c r="F348" s="52" t="s">
        <v>112</v>
      </c>
      <c r="G348" s="52"/>
      <c r="H348" s="57">
        <f t="shared" si="124"/>
        <v>100</v>
      </c>
      <c r="I348" s="57">
        <f t="shared" si="124"/>
        <v>0</v>
      </c>
      <c r="J348" s="57">
        <f t="shared" si="124"/>
        <v>100</v>
      </c>
      <c r="K348" s="57">
        <f t="shared" si="124"/>
        <v>100</v>
      </c>
      <c r="L348" s="57">
        <f t="shared" si="124"/>
        <v>0</v>
      </c>
      <c r="M348" s="57">
        <f t="shared" si="124"/>
        <v>100</v>
      </c>
    </row>
    <row r="349" spans="2:13" ht="17.25" customHeight="1">
      <c r="B349" s="77" t="s">
        <v>99</v>
      </c>
      <c r="C349" s="53" t="s">
        <v>59</v>
      </c>
      <c r="D349" s="53" t="s">
        <v>59</v>
      </c>
      <c r="E349" s="53" t="s">
        <v>271</v>
      </c>
      <c r="F349" s="53" t="s">
        <v>112</v>
      </c>
      <c r="G349" s="53" t="s">
        <v>85</v>
      </c>
      <c r="H349" s="59">
        <f>'вед.прил.14'!I493</f>
        <v>100</v>
      </c>
      <c r="I349" s="59">
        <f>'вед.прил.14'!J493</f>
        <v>0</v>
      </c>
      <c r="J349" s="59">
        <f>H349+I349</f>
        <v>100</v>
      </c>
      <c r="K349" s="59">
        <f>'вед.прил.14'!L493</f>
        <v>100</v>
      </c>
      <c r="L349" s="59">
        <f>'вед.прил.14'!M493</f>
        <v>0</v>
      </c>
      <c r="M349" s="59">
        <f>K349+L349</f>
        <v>100</v>
      </c>
    </row>
    <row r="350" spans="2:13" ht="41.25">
      <c r="B350" s="74" t="s">
        <v>336</v>
      </c>
      <c r="C350" s="52" t="s">
        <v>59</v>
      </c>
      <c r="D350" s="52" t="s">
        <v>59</v>
      </c>
      <c r="E350" s="52" t="s">
        <v>361</v>
      </c>
      <c r="F350" s="52"/>
      <c r="G350" s="52"/>
      <c r="H350" s="57">
        <f aca="true" t="shared" si="125" ref="H350:M352">H351</f>
        <v>100</v>
      </c>
      <c r="I350" s="57">
        <f t="shared" si="125"/>
        <v>0</v>
      </c>
      <c r="J350" s="57">
        <f t="shared" si="125"/>
        <v>100</v>
      </c>
      <c r="K350" s="57">
        <f t="shared" si="125"/>
        <v>100</v>
      </c>
      <c r="L350" s="57">
        <f t="shared" si="125"/>
        <v>0</v>
      </c>
      <c r="M350" s="57">
        <f t="shared" si="125"/>
        <v>100</v>
      </c>
    </row>
    <row r="351" spans="2:13" ht="41.25">
      <c r="B351" s="74" t="s">
        <v>374</v>
      </c>
      <c r="C351" s="52" t="s">
        <v>59</v>
      </c>
      <c r="D351" s="52" t="s">
        <v>59</v>
      </c>
      <c r="E351" s="52" t="s">
        <v>270</v>
      </c>
      <c r="F351" s="52" t="s">
        <v>110</v>
      </c>
      <c r="G351" s="52"/>
      <c r="H351" s="57">
        <f t="shared" si="125"/>
        <v>100</v>
      </c>
      <c r="I351" s="57">
        <f t="shared" si="125"/>
        <v>0</v>
      </c>
      <c r="J351" s="57">
        <f t="shared" si="125"/>
        <v>100</v>
      </c>
      <c r="K351" s="57">
        <f t="shared" si="125"/>
        <v>100</v>
      </c>
      <c r="L351" s="57">
        <f t="shared" si="125"/>
        <v>0</v>
      </c>
      <c r="M351" s="57">
        <f t="shared" si="125"/>
        <v>100</v>
      </c>
    </row>
    <row r="352" spans="2:13" ht="41.25">
      <c r="B352" s="74" t="s">
        <v>346</v>
      </c>
      <c r="C352" s="52" t="s">
        <v>59</v>
      </c>
      <c r="D352" s="52" t="s">
        <v>59</v>
      </c>
      <c r="E352" s="52" t="s">
        <v>270</v>
      </c>
      <c r="F352" s="52" t="s">
        <v>112</v>
      </c>
      <c r="G352" s="52"/>
      <c r="H352" s="57">
        <f t="shared" si="125"/>
        <v>100</v>
      </c>
      <c r="I352" s="57">
        <f t="shared" si="125"/>
        <v>0</v>
      </c>
      <c r="J352" s="57">
        <f t="shared" si="125"/>
        <v>100</v>
      </c>
      <c r="K352" s="57">
        <f t="shared" si="125"/>
        <v>100</v>
      </c>
      <c r="L352" s="57">
        <f t="shared" si="125"/>
        <v>0</v>
      </c>
      <c r="M352" s="57">
        <f t="shared" si="125"/>
        <v>100</v>
      </c>
    </row>
    <row r="353" spans="2:13" ht="18.75" customHeight="1">
      <c r="B353" s="77" t="s">
        <v>99</v>
      </c>
      <c r="C353" s="53" t="s">
        <v>59</v>
      </c>
      <c r="D353" s="53" t="s">
        <v>59</v>
      </c>
      <c r="E353" s="53" t="s">
        <v>270</v>
      </c>
      <c r="F353" s="53" t="s">
        <v>112</v>
      </c>
      <c r="G353" s="53" t="s">
        <v>85</v>
      </c>
      <c r="H353" s="59">
        <f>'вед.прил.14'!I497</f>
        <v>100</v>
      </c>
      <c r="I353" s="59">
        <f>'вед.прил.14'!J497</f>
        <v>0</v>
      </c>
      <c r="J353" s="59">
        <f>H353+I353</f>
        <v>100</v>
      </c>
      <c r="K353" s="59">
        <f>'вед.прил.14'!L497</f>
        <v>100</v>
      </c>
      <c r="L353" s="59">
        <f>'вед.прил.14'!M497</f>
        <v>0</v>
      </c>
      <c r="M353" s="59">
        <f>K353+L353</f>
        <v>100</v>
      </c>
    </row>
    <row r="354" spans="2:13" ht="41.25">
      <c r="B354" s="74" t="s">
        <v>337</v>
      </c>
      <c r="C354" s="52" t="s">
        <v>59</v>
      </c>
      <c r="D354" s="52" t="s">
        <v>59</v>
      </c>
      <c r="E354" s="52" t="s">
        <v>362</v>
      </c>
      <c r="F354" s="52"/>
      <c r="G354" s="52"/>
      <c r="H354" s="57">
        <f aca="true" t="shared" si="126" ref="H354:M356">H355</f>
        <v>30</v>
      </c>
      <c r="I354" s="57">
        <f t="shared" si="126"/>
        <v>0</v>
      </c>
      <c r="J354" s="57">
        <f t="shared" si="126"/>
        <v>30</v>
      </c>
      <c r="K354" s="57">
        <f t="shared" si="126"/>
        <v>30</v>
      </c>
      <c r="L354" s="57">
        <f t="shared" si="126"/>
        <v>0</v>
      </c>
      <c r="M354" s="57">
        <f t="shared" si="126"/>
        <v>30</v>
      </c>
    </row>
    <row r="355" spans="2:13" ht="41.25">
      <c r="B355" s="74" t="s">
        <v>374</v>
      </c>
      <c r="C355" s="52" t="s">
        <v>59</v>
      </c>
      <c r="D355" s="52" t="s">
        <v>59</v>
      </c>
      <c r="E355" s="52" t="s">
        <v>338</v>
      </c>
      <c r="F355" s="52" t="s">
        <v>110</v>
      </c>
      <c r="G355" s="52"/>
      <c r="H355" s="57">
        <f t="shared" si="126"/>
        <v>30</v>
      </c>
      <c r="I355" s="57">
        <f t="shared" si="126"/>
        <v>0</v>
      </c>
      <c r="J355" s="57">
        <f t="shared" si="126"/>
        <v>30</v>
      </c>
      <c r="K355" s="57">
        <f t="shared" si="126"/>
        <v>30</v>
      </c>
      <c r="L355" s="57">
        <f t="shared" si="126"/>
        <v>0</v>
      </c>
      <c r="M355" s="57">
        <f t="shared" si="126"/>
        <v>30</v>
      </c>
    </row>
    <row r="356" spans="2:13" ht="41.25">
      <c r="B356" s="74" t="s">
        <v>346</v>
      </c>
      <c r="C356" s="52" t="s">
        <v>59</v>
      </c>
      <c r="D356" s="52" t="s">
        <v>59</v>
      </c>
      <c r="E356" s="52" t="s">
        <v>338</v>
      </c>
      <c r="F356" s="52" t="s">
        <v>112</v>
      </c>
      <c r="G356" s="52"/>
      <c r="H356" s="57">
        <f t="shared" si="126"/>
        <v>30</v>
      </c>
      <c r="I356" s="57">
        <f t="shared" si="126"/>
        <v>0</v>
      </c>
      <c r="J356" s="57">
        <f t="shared" si="126"/>
        <v>30</v>
      </c>
      <c r="K356" s="57">
        <f t="shared" si="126"/>
        <v>30</v>
      </c>
      <c r="L356" s="57">
        <f t="shared" si="126"/>
        <v>0</v>
      </c>
      <c r="M356" s="57">
        <f t="shared" si="126"/>
        <v>30</v>
      </c>
    </row>
    <row r="357" spans="2:13" ht="18" customHeight="1">
      <c r="B357" s="77" t="s">
        <v>99</v>
      </c>
      <c r="C357" s="53" t="s">
        <v>59</v>
      </c>
      <c r="D357" s="53" t="s">
        <v>59</v>
      </c>
      <c r="E357" s="53" t="s">
        <v>338</v>
      </c>
      <c r="F357" s="53" t="s">
        <v>112</v>
      </c>
      <c r="G357" s="53" t="s">
        <v>85</v>
      </c>
      <c r="H357" s="59">
        <f>'вед.прил.14'!I501</f>
        <v>30</v>
      </c>
      <c r="I357" s="59">
        <f>'вед.прил.14'!J501</f>
        <v>0</v>
      </c>
      <c r="J357" s="59">
        <f>H357+I357</f>
        <v>30</v>
      </c>
      <c r="K357" s="59">
        <f>'вед.прил.14'!L501</f>
        <v>30</v>
      </c>
      <c r="L357" s="59">
        <f>'вед.прил.14'!M501</f>
        <v>0</v>
      </c>
      <c r="M357" s="59">
        <f>K357+L357</f>
        <v>30</v>
      </c>
    </row>
    <row r="358" spans="2:13" ht="13.5">
      <c r="B358" s="76" t="s">
        <v>47</v>
      </c>
      <c r="C358" s="54" t="s">
        <v>59</v>
      </c>
      <c r="D358" s="54" t="s">
        <v>54</v>
      </c>
      <c r="E358" s="54"/>
      <c r="F358" s="54"/>
      <c r="G358" s="54"/>
      <c r="H358" s="56">
        <f aca="true" t="shared" si="127" ref="H358:M358">H359+H380</f>
        <v>21369.1</v>
      </c>
      <c r="I358" s="56">
        <f t="shared" si="127"/>
        <v>0</v>
      </c>
      <c r="J358" s="56">
        <f t="shared" si="127"/>
        <v>21369.1</v>
      </c>
      <c r="K358" s="56">
        <f t="shared" si="127"/>
        <v>21369.1</v>
      </c>
      <c r="L358" s="56">
        <f t="shared" si="127"/>
        <v>0</v>
      </c>
      <c r="M358" s="56">
        <f t="shared" si="127"/>
        <v>21369.1</v>
      </c>
    </row>
    <row r="359" spans="2:13" ht="13.5">
      <c r="B359" s="73" t="s">
        <v>25</v>
      </c>
      <c r="C359" s="52" t="s">
        <v>59</v>
      </c>
      <c r="D359" s="52" t="s">
        <v>54</v>
      </c>
      <c r="E359" s="52" t="s">
        <v>210</v>
      </c>
      <c r="F359" s="52"/>
      <c r="G359" s="52"/>
      <c r="H359" s="57">
        <f aca="true" t="shared" si="128" ref="H359:M359">H360+H370</f>
        <v>14893</v>
      </c>
      <c r="I359" s="57">
        <f t="shared" si="128"/>
        <v>0</v>
      </c>
      <c r="J359" s="57">
        <f t="shared" si="128"/>
        <v>14893</v>
      </c>
      <c r="K359" s="57">
        <f t="shared" si="128"/>
        <v>14893</v>
      </c>
      <c r="L359" s="57">
        <f t="shared" si="128"/>
        <v>0</v>
      </c>
      <c r="M359" s="57">
        <f t="shared" si="128"/>
        <v>14893</v>
      </c>
    </row>
    <row r="360" spans="2:13" ht="27">
      <c r="B360" s="73" t="s">
        <v>107</v>
      </c>
      <c r="C360" s="52" t="s">
        <v>59</v>
      </c>
      <c r="D360" s="52" t="s">
        <v>54</v>
      </c>
      <c r="E360" s="52" t="s">
        <v>211</v>
      </c>
      <c r="F360" s="52"/>
      <c r="G360" s="52"/>
      <c r="H360" s="57">
        <f aca="true" t="shared" si="129" ref="H360:M360">H361+H364+H367</f>
        <v>6536.799999999999</v>
      </c>
      <c r="I360" s="57">
        <f t="shared" si="129"/>
        <v>0</v>
      </c>
      <c r="J360" s="57">
        <f t="shared" si="129"/>
        <v>6536.799999999999</v>
      </c>
      <c r="K360" s="57">
        <f t="shared" si="129"/>
        <v>6536.799999999999</v>
      </c>
      <c r="L360" s="57">
        <f t="shared" si="129"/>
        <v>0</v>
      </c>
      <c r="M360" s="57">
        <f t="shared" si="129"/>
        <v>6536.799999999999</v>
      </c>
    </row>
    <row r="361" spans="2:13" ht="87.75" customHeight="1">
      <c r="B361" s="73" t="s">
        <v>344</v>
      </c>
      <c r="C361" s="52" t="s">
        <v>59</v>
      </c>
      <c r="D361" s="52" t="s">
        <v>54</v>
      </c>
      <c r="E361" s="52" t="s">
        <v>211</v>
      </c>
      <c r="F361" s="52" t="s">
        <v>108</v>
      </c>
      <c r="G361" s="52"/>
      <c r="H361" s="57">
        <f aca="true" t="shared" si="130" ref="H361:M362">H362</f>
        <v>6229.9</v>
      </c>
      <c r="I361" s="57">
        <f t="shared" si="130"/>
        <v>0</v>
      </c>
      <c r="J361" s="57">
        <f t="shared" si="130"/>
        <v>6229.9</v>
      </c>
      <c r="K361" s="57">
        <f t="shared" si="130"/>
        <v>6229.9</v>
      </c>
      <c r="L361" s="57">
        <f t="shared" si="130"/>
        <v>0</v>
      </c>
      <c r="M361" s="57">
        <f t="shared" si="130"/>
        <v>6229.9</v>
      </c>
    </row>
    <row r="362" spans="2:13" ht="31.5" customHeight="1">
      <c r="B362" s="73" t="s">
        <v>343</v>
      </c>
      <c r="C362" s="52" t="s">
        <v>59</v>
      </c>
      <c r="D362" s="52" t="s">
        <v>54</v>
      </c>
      <c r="E362" s="52" t="s">
        <v>211</v>
      </c>
      <c r="F362" s="52" t="s">
        <v>109</v>
      </c>
      <c r="G362" s="52"/>
      <c r="H362" s="57">
        <f t="shared" si="130"/>
        <v>6229.9</v>
      </c>
      <c r="I362" s="57">
        <f t="shared" si="130"/>
        <v>0</v>
      </c>
      <c r="J362" s="57">
        <f t="shared" si="130"/>
        <v>6229.9</v>
      </c>
      <c r="K362" s="57">
        <f t="shared" si="130"/>
        <v>6229.9</v>
      </c>
      <c r="L362" s="57">
        <f t="shared" si="130"/>
        <v>0</v>
      </c>
      <c r="M362" s="57">
        <f t="shared" si="130"/>
        <v>6229.9</v>
      </c>
    </row>
    <row r="363" spans="2:13" ht="13.5">
      <c r="B363" s="75" t="s">
        <v>99</v>
      </c>
      <c r="C363" s="53" t="s">
        <v>59</v>
      </c>
      <c r="D363" s="53" t="s">
        <v>54</v>
      </c>
      <c r="E363" s="53" t="s">
        <v>211</v>
      </c>
      <c r="F363" s="53" t="s">
        <v>109</v>
      </c>
      <c r="G363" s="53" t="s">
        <v>85</v>
      </c>
      <c r="H363" s="59">
        <f>'вед.прил.14'!I126</f>
        <v>6229.9</v>
      </c>
      <c r="I363" s="59">
        <f>'вед.прил.14'!J126</f>
        <v>0</v>
      </c>
      <c r="J363" s="59">
        <f>H363+I363</f>
        <v>6229.9</v>
      </c>
      <c r="K363" s="59">
        <f>'вед.прил.14'!L126</f>
        <v>6229.9</v>
      </c>
      <c r="L363" s="59">
        <f>'вед.прил.14'!M126</f>
        <v>0</v>
      </c>
      <c r="M363" s="59">
        <f>K363+L363</f>
        <v>6229.9</v>
      </c>
    </row>
    <row r="364" spans="2:13" ht="41.25">
      <c r="B364" s="74" t="s">
        <v>374</v>
      </c>
      <c r="C364" s="52" t="s">
        <v>59</v>
      </c>
      <c r="D364" s="52" t="s">
        <v>54</v>
      </c>
      <c r="E364" s="52" t="s">
        <v>211</v>
      </c>
      <c r="F364" s="52" t="s">
        <v>110</v>
      </c>
      <c r="G364" s="52"/>
      <c r="H364" s="57">
        <f aca="true" t="shared" si="131" ref="H364:M365">H365</f>
        <v>302.9</v>
      </c>
      <c r="I364" s="57">
        <f t="shared" si="131"/>
        <v>0</v>
      </c>
      <c r="J364" s="57">
        <f t="shared" si="131"/>
        <v>302.9</v>
      </c>
      <c r="K364" s="57">
        <f t="shared" si="131"/>
        <v>302.9</v>
      </c>
      <c r="L364" s="57">
        <f t="shared" si="131"/>
        <v>0</v>
      </c>
      <c r="M364" s="57">
        <f t="shared" si="131"/>
        <v>302.9</v>
      </c>
    </row>
    <row r="365" spans="2:13" ht="44.25" customHeight="1">
      <c r="B365" s="74" t="s">
        <v>346</v>
      </c>
      <c r="C365" s="52" t="s">
        <v>59</v>
      </c>
      <c r="D365" s="52" t="s">
        <v>54</v>
      </c>
      <c r="E365" s="52" t="s">
        <v>211</v>
      </c>
      <c r="F365" s="52" t="s">
        <v>112</v>
      </c>
      <c r="G365" s="52"/>
      <c r="H365" s="57">
        <f t="shared" si="131"/>
        <v>302.9</v>
      </c>
      <c r="I365" s="57">
        <f t="shared" si="131"/>
        <v>0</v>
      </c>
      <c r="J365" s="57">
        <f t="shared" si="131"/>
        <v>302.9</v>
      </c>
      <c r="K365" s="57">
        <f t="shared" si="131"/>
        <v>302.9</v>
      </c>
      <c r="L365" s="57">
        <f t="shared" si="131"/>
        <v>0</v>
      </c>
      <c r="M365" s="57">
        <f t="shared" si="131"/>
        <v>302.9</v>
      </c>
    </row>
    <row r="366" spans="2:13" ht="12.75" customHeight="1">
      <c r="B366" s="75" t="s">
        <v>99</v>
      </c>
      <c r="C366" s="53" t="s">
        <v>59</v>
      </c>
      <c r="D366" s="53" t="s">
        <v>54</v>
      </c>
      <c r="E366" s="53" t="s">
        <v>211</v>
      </c>
      <c r="F366" s="53" t="s">
        <v>112</v>
      </c>
      <c r="G366" s="53" t="s">
        <v>85</v>
      </c>
      <c r="H366" s="59">
        <f>'вед.прил.14'!I129</f>
        <v>302.9</v>
      </c>
      <c r="I366" s="59">
        <f>'вед.прил.14'!J129</f>
        <v>0</v>
      </c>
      <c r="J366" s="59">
        <f>H366+I366</f>
        <v>302.9</v>
      </c>
      <c r="K366" s="59">
        <f>'вед.прил.14'!L129</f>
        <v>302.9</v>
      </c>
      <c r="L366" s="59">
        <f>'вед.прил.14'!M129</f>
        <v>0</v>
      </c>
      <c r="M366" s="59">
        <f>K366+L366</f>
        <v>302.9</v>
      </c>
    </row>
    <row r="367" spans="2:13" ht="13.5">
      <c r="B367" s="74" t="s">
        <v>120</v>
      </c>
      <c r="C367" s="52" t="s">
        <v>59</v>
      </c>
      <c r="D367" s="52" t="s">
        <v>54</v>
      </c>
      <c r="E367" s="52" t="s">
        <v>211</v>
      </c>
      <c r="F367" s="52" t="s">
        <v>119</v>
      </c>
      <c r="G367" s="52"/>
      <c r="H367" s="57">
        <f aca="true" t="shared" si="132" ref="H367:M368">H368</f>
        <v>4</v>
      </c>
      <c r="I367" s="57">
        <f t="shared" si="132"/>
        <v>0</v>
      </c>
      <c r="J367" s="57">
        <f t="shared" si="132"/>
        <v>4</v>
      </c>
      <c r="K367" s="57">
        <f t="shared" si="132"/>
        <v>4</v>
      </c>
      <c r="L367" s="57">
        <f t="shared" si="132"/>
        <v>0</v>
      </c>
      <c r="M367" s="57">
        <f t="shared" si="132"/>
        <v>4</v>
      </c>
    </row>
    <row r="368" spans="2:13" ht="13.5">
      <c r="B368" s="74" t="s">
        <v>122</v>
      </c>
      <c r="C368" s="52" t="s">
        <v>59</v>
      </c>
      <c r="D368" s="52" t="s">
        <v>54</v>
      </c>
      <c r="E368" s="52" t="s">
        <v>211</v>
      </c>
      <c r="F368" s="52" t="s">
        <v>121</v>
      </c>
      <c r="G368" s="52"/>
      <c r="H368" s="57">
        <f t="shared" si="132"/>
        <v>4</v>
      </c>
      <c r="I368" s="57">
        <f t="shared" si="132"/>
        <v>0</v>
      </c>
      <c r="J368" s="57">
        <f t="shared" si="132"/>
        <v>4</v>
      </c>
      <c r="K368" s="57">
        <f t="shared" si="132"/>
        <v>4</v>
      </c>
      <c r="L368" s="57">
        <f t="shared" si="132"/>
        <v>0</v>
      </c>
      <c r="M368" s="57">
        <f t="shared" si="132"/>
        <v>4</v>
      </c>
    </row>
    <row r="369" spans="2:13" ht="13.5">
      <c r="B369" s="75" t="s">
        <v>99</v>
      </c>
      <c r="C369" s="53" t="s">
        <v>59</v>
      </c>
      <c r="D369" s="53" t="s">
        <v>54</v>
      </c>
      <c r="E369" s="53" t="s">
        <v>211</v>
      </c>
      <c r="F369" s="53" t="s">
        <v>121</v>
      </c>
      <c r="G369" s="53" t="s">
        <v>85</v>
      </c>
      <c r="H369" s="59">
        <f>'вед.прил.14'!I132</f>
        <v>4</v>
      </c>
      <c r="I369" s="59">
        <f>'вед.прил.14'!J132</f>
        <v>0</v>
      </c>
      <c r="J369" s="59">
        <f>H369+I369</f>
        <v>4</v>
      </c>
      <c r="K369" s="59">
        <f>'вед.прил.14'!L132</f>
        <v>4</v>
      </c>
      <c r="L369" s="59">
        <f>'вед.прил.14'!M132</f>
        <v>0</v>
      </c>
      <c r="M369" s="59">
        <f>K369+L369</f>
        <v>4</v>
      </c>
    </row>
    <row r="370" spans="2:13" ht="41.25">
      <c r="B370" s="73" t="s">
        <v>144</v>
      </c>
      <c r="C370" s="52" t="s">
        <v>59</v>
      </c>
      <c r="D370" s="52" t="s">
        <v>54</v>
      </c>
      <c r="E370" s="52" t="s">
        <v>131</v>
      </c>
      <c r="F370" s="52"/>
      <c r="G370" s="52"/>
      <c r="H370" s="57">
        <f aca="true" t="shared" si="133" ref="H370:M370">H371+H374+H377</f>
        <v>8356.2</v>
      </c>
      <c r="I370" s="57">
        <f t="shared" si="133"/>
        <v>0</v>
      </c>
      <c r="J370" s="57">
        <f t="shared" si="133"/>
        <v>8356.2</v>
      </c>
      <c r="K370" s="57">
        <f t="shared" si="133"/>
        <v>8356.2</v>
      </c>
      <c r="L370" s="57">
        <f t="shared" si="133"/>
        <v>0</v>
      </c>
      <c r="M370" s="57">
        <f t="shared" si="133"/>
        <v>8356.2</v>
      </c>
    </row>
    <row r="371" spans="2:13" ht="87" customHeight="1">
      <c r="B371" s="73" t="s">
        <v>344</v>
      </c>
      <c r="C371" s="52" t="s">
        <v>59</v>
      </c>
      <c r="D371" s="52" t="s">
        <v>54</v>
      </c>
      <c r="E371" s="52" t="s">
        <v>131</v>
      </c>
      <c r="F371" s="52" t="s">
        <v>108</v>
      </c>
      <c r="G371" s="52"/>
      <c r="H371" s="57">
        <f aca="true" t="shared" si="134" ref="H371:M372">H372</f>
        <v>8015.2</v>
      </c>
      <c r="I371" s="57">
        <f t="shared" si="134"/>
        <v>0</v>
      </c>
      <c r="J371" s="57">
        <f t="shared" si="134"/>
        <v>8015.2</v>
      </c>
      <c r="K371" s="57">
        <f t="shared" si="134"/>
        <v>8015.2</v>
      </c>
      <c r="L371" s="57">
        <f t="shared" si="134"/>
        <v>0</v>
      </c>
      <c r="M371" s="57">
        <f t="shared" si="134"/>
        <v>8015.2</v>
      </c>
    </row>
    <row r="372" spans="2:13" ht="27">
      <c r="B372" s="108" t="s">
        <v>118</v>
      </c>
      <c r="C372" s="52" t="s">
        <v>59</v>
      </c>
      <c r="D372" s="52" t="s">
        <v>54</v>
      </c>
      <c r="E372" s="52" t="s">
        <v>131</v>
      </c>
      <c r="F372" s="52" t="s">
        <v>117</v>
      </c>
      <c r="G372" s="52"/>
      <c r="H372" s="57">
        <f t="shared" si="134"/>
        <v>8015.2</v>
      </c>
      <c r="I372" s="57">
        <f t="shared" si="134"/>
        <v>0</v>
      </c>
      <c r="J372" s="57">
        <f t="shared" si="134"/>
        <v>8015.2</v>
      </c>
      <c r="K372" s="57">
        <f t="shared" si="134"/>
        <v>8015.2</v>
      </c>
      <c r="L372" s="57">
        <f t="shared" si="134"/>
        <v>0</v>
      </c>
      <c r="M372" s="57">
        <f t="shared" si="134"/>
        <v>8015.2</v>
      </c>
    </row>
    <row r="373" spans="2:13" ht="13.5">
      <c r="B373" s="77" t="s">
        <v>99</v>
      </c>
      <c r="C373" s="53" t="s">
        <v>59</v>
      </c>
      <c r="D373" s="53" t="s">
        <v>54</v>
      </c>
      <c r="E373" s="53" t="s">
        <v>131</v>
      </c>
      <c r="F373" s="53" t="s">
        <v>117</v>
      </c>
      <c r="G373" s="53" t="s">
        <v>85</v>
      </c>
      <c r="H373" s="59">
        <f>'вед.прил.14'!I136</f>
        <v>8015.2</v>
      </c>
      <c r="I373" s="59">
        <f>'вед.прил.14'!J136</f>
        <v>0</v>
      </c>
      <c r="J373" s="59">
        <f>H373+I373</f>
        <v>8015.2</v>
      </c>
      <c r="K373" s="59">
        <f>'вед.прил.14'!L136</f>
        <v>8015.2</v>
      </c>
      <c r="L373" s="59">
        <f>'вед.прил.14'!M136</f>
        <v>0</v>
      </c>
      <c r="M373" s="59">
        <f>K373+L373</f>
        <v>8015.2</v>
      </c>
    </row>
    <row r="374" spans="2:13" ht="44.25" customHeight="1">
      <c r="B374" s="74" t="s">
        <v>374</v>
      </c>
      <c r="C374" s="52" t="s">
        <v>59</v>
      </c>
      <c r="D374" s="52" t="s">
        <v>54</v>
      </c>
      <c r="E374" s="52" t="s">
        <v>131</v>
      </c>
      <c r="F374" s="52" t="s">
        <v>110</v>
      </c>
      <c r="G374" s="52"/>
      <c r="H374" s="57">
        <f aca="true" t="shared" si="135" ref="H374:M375">H375</f>
        <v>321</v>
      </c>
      <c r="I374" s="57">
        <f t="shared" si="135"/>
        <v>0</v>
      </c>
      <c r="J374" s="57">
        <f t="shared" si="135"/>
        <v>321</v>
      </c>
      <c r="K374" s="57">
        <f t="shared" si="135"/>
        <v>321</v>
      </c>
      <c r="L374" s="57">
        <f t="shared" si="135"/>
        <v>0</v>
      </c>
      <c r="M374" s="57">
        <f t="shared" si="135"/>
        <v>321</v>
      </c>
    </row>
    <row r="375" spans="2:13" ht="45" customHeight="1">
      <c r="B375" s="74" t="s">
        <v>346</v>
      </c>
      <c r="C375" s="52" t="s">
        <v>59</v>
      </c>
      <c r="D375" s="52" t="s">
        <v>54</v>
      </c>
      <c r="E375" s="52" t="s">
        <v>131</v>
      </c>
      <c r="F375" s="52" t="s">
        <v>112</v>
      </c>
      <c r="G375" s="52"/>
      <c r="H375" s="57">
        <f t="shared" si="135"/>
        <v>321</v>
      </c>
      <c r="I375" s="57">
        <f t="shared" si="135"/>
        <v>0</v>
      </c>
      <c r="J375" s="57">
        <f t="shared" si="135"/>
        <v>321</v>
      </c>
      <c r="K375" s="57">
        <f t="shared" si="135"/>
        <v>321</v>
      </c>
      <c r="L375" s="57">
        <f t="shared" si="135"/>
        <v>0</v>
      </c>
      <c r="M375" s="57">
        <f t="shared" si="135"/>
        <v>321</v>
      </c>
    </row>
    <row r="376" spans="2:13" ht="13.5">
      <c r="B376" s="75" t="s">
        <v>99</v>
      </c>
      <c r="C376" s="53" t="s">
        <v>59</v>
      </c>
      <c r="D376" s="53" t="s">
        <v>54</v>
      </c>
      <c r="E376" s="53" t="s">
        <v>131</v>
      </c>
      <c r="F376" s="53" t="s">
        <v>112</v>
      </c>
      <c r="G376" s="53" t="s">
        <v>85</v>
      </c>
      <c r="H376" s="59">
        <f>'вед.прил.14'!I139</f>
        <v>321</v>
      </c>
      <c r="I376" s="59">
        <f>'вед.прил.14'!J139</f>
        <v>0</v>
      </c>
      <c r="J376" s="59">
        <f>H376+I376</f>
        <v>321</v>
      </c>
      <c r="K376" s="59">
        <f>'вед.прил.14'!L139</f>
        <v>321</v>
      </c>
      <c r="L376" s="59">
        <f>'вед.прил.14'!M139</f>
        <v>0</v>
      </c>
      <c r="M376" s="59">
        <f>K376+L376</f>
        <v>321</v>
      </c>
    </row>
    <row r="377" spans="2:13" ht="15.75" customHeight="1">
      <c r="B377" s="74" t="s">
        <v>120</v>
      </c>
      <c r="C377" s="52" t="s">
        <v>59</v>
      </c>
      <c r="D377" s="52" t="s">
        <v>54</v>
      </c>
      <c r="E377" s="52" t="s">
        <v>131</v>
      </c>
      <c r="F377" s="52" t="s">
        <v>119</v>
      </c>
      <c r="G377" s="52"/>
      <c r="H377" s="57">
        <f aca="true" t="shared" si="136" ref="H377:M378">H378</f>
        <v>20</v>
      </c>
      <c r="I377" s="57">
        <f t="shared" si="136"/>
        <v>0</v>
      </c>
      <c r="J377" s="57">
        <f t="shared" si="136"/>
        <v>20</v>
      </c>
      <c r="K377" s="57">
        <f t="shared" si="136"/>
        <v>20</v>
      </c>
      <c r="L377" s="57">
        <f t="shared" si="136"/>
        <v>0</v>
      </c>
      <c r="M377" s="57">
        <f t="shared" si="136"/>
        <v>20</v>
      </c>
    </row>
    <row r="378" spans="2:13" ht="15.75" customHeight="1">
      <c r="B378" s="74" t="s">
        <v>122</v>
      </c>
      <c r="C378" s="52" t="s">
        <v>59</v>
      </c>
      <c r="D378" s="52" t="s">
        <v>54</v>
      </c>
      <c r="E378" s="52" t="s">
        <v>131</v>
      </c>
      <c r="F378" s="52" t="s">
        <v>121</v>
      </c>
      <c r="G378" s="52"/>
      <c r="H378" s="57">
        <f t="shared" si="136"/>
        <v>20</v>
      </c>
      <c r="I378" s="57">
        <f t="shared" si="136"/>
        <v>0</v>
      </c>
      <c r="J378" s="57">
        <f t="shared" si="136"/>
        <v>20</v>
      </c>
      <c r="K378" s="57">
        <f t="shared" si="136"/>
        <v>20</v>
      </c>
      <c r="L378" s="57">
        <f t="shared" si="136"/>
        <v>0</v>
      </c>
      <c r="M378" s="57">
        <f t="shared" si="136"/>
        <v>20</v>
      </c>
    </row>
    <row r="379" spans="2:13" ht="16.5" customHeight="1">
      <c r="B379" s="75" t="s">
        <v>99</v>
      </c>
      <c r="C379" s="53" t="s">
        <v>59</v>
      </c>
      <c r="D379" s="53" t="s">
        <v>54</v>
      </c>
      <c r="E379" s="53" t="s">
        <v>131</v>
      </c>
      <c r="F379" s="53" t="s">
        <v>121</v>
      </c>
      <c r="G379" s="53" t="s">
        <v>85</v>
      </c>
      <c r="H379" s="59">
        <f>'вед.прил.14'!I142</f>
        <v>20</v>
      </c>
      <c r="I379" s="59">
        <f>'вед.прил.14'!J142</f>
        <v>0</v>
      </c>
      <c r="J379" s="59">
        <f>H379+I379</f>
        <v>20</v>
      </c>
      <c r="K379" s="59">
        <f>'вед.прил.14'!L142</f>
        <v>20</v>
      </c>
      <c r="L379" s="59">
        <f>'вед.прил.14'!M142</f>
        <v>0</v>
      </c>
      <c r="M379" s="59">
        <f>K379+L379</f>
        <v>20</v>
      </c>
    </row>
    <row r="380" spans="2:13" ht="47.25" customHeight="1">
      <c r="B380" s="73" t="s">
        <v>148</v>
      </c>
      <c r="C380" s="52" t="s">
        <v>59</v>
      </c>
      <c r="D380" s="52" t="s">
        <v>54</v>
      </c>
      <c r="E380" s="52" t="s">
        <v>216</v>
      </c>
      <c r="F380" s="52"/>
      <c r="G380" s="52"/>
      <c r="H380" s="57">
        <f aca="true" t="shared" si="137" ref="H380:M380">H381+H393</f>
        <v>6476.1</v>
      </c>
      <c r="I380" s="57">
        <f t="shared" si="137"/>
        <v>0</v>
      </c>
      <c r="J380" s="57">
        <f t="shared" si="137"/>
        <v>6476.1</v>
      </c>
      <c r="K380" s="57">
        <f t="shared" si="137"/>
        <v>6476.1</v>
      </c>
      <c r="L380" s="57">
        <f t="shared" si="137"/>
        <v>0</v>
      </c>
      <c r="M380" s="57">
        <f t="shared" si="137"/>
        <v>6476.1</v>
      </c>
    </row>
    <row r="381" spans="2:13" ht="55.5" customHeight="1">
      <c r="B381" s="74" t="s">
        <v>145</v>
      </c>
      <c r="C381" s="52" t="s">
        <v>59</v>
      </c>
      <c r="D381" s="52" t="s">
        <v>54</v>
      </c>
      <c r="E381" s="52" t="s">
        <v>17</v>
      </c>
      <c r="F381" s="52"/>
      <c r="G381" s="52"/>
      <c r="H381" s="57">
        <f aca="true" t="shared" si="138" ref="H381:M382">H382</f>
        <v>3976.1</v>
      </c>
      <c r="I381" s="57">
        <f t="shared" si="138"/>
        <v>0</v>
      </c>
      <c r="J381" s="57">
        <f t="shared" si="138"/>
        <v>3976.1</v>
      </c>
      <c r="K381" s="57">
        <f t="shared" si="138"/>
        <v>3976.1</v>
      </c>
      <c r="L381" s="57">
        <f t="shared" si="138"/>
        <v>0</v>
      </c>
      <c r="M381" s="57">
        <f t="shared" si="138"/>
        <v>3976.1</v>
      </c>
    </row>
    <row r="382" spans="2:13" ht="54.75">
      <c r="B382" s="73" t="s">
        <v>326</v>
      </c>
      <c r="C382" s="52" t="s">
        <v>59</v>
      </c>
      <c r="D382" s="52" t="s">
        <v>54</v>
      </c>
      <c r="E382" s="52" t="s">
        <v>18</v>
      </c>
      <c r="F382" s="52"/>
      <c r="G382" s="52"/>
      <c r="H382" s="57">
        <f t="shared" si="138"/>
        <v>3976.1</v>
      </c>
      <c r="I382" s="57">
        <f t="shared" si="138"/>
        <v>0</v>
      </c>
      <c r="J382" s="57">
        <f t="shared" si="138"/>
        <v>3976.1</v>
      </c>
      <c r="K382" s="57">
        <f t="shared" si="138"/>
        <v>3976.1</v>
      </c>
      <c r="L382" s="57">
        <f t="shared" si="138"/>
        <v>0</v>
      </c>
      <c r="M382" s="57">
        <f t="shared" si="138"/>
        <v>3976.1</v>
      </c>
    </row>
    <row r="383" spans="2:13" ht="16.5" customHeight="1">
      <c r="B383" s="74" t="s">
        <v>234</v>
      </c>
      <c r="C383" s="52" t="s">
        <v>59</v>
      </c>
      <c r="D383" s="52" t="s">
        <v>54</v>
      </c>
      <c r="E383" s="52" t="s">
        <v>19</v>
      </c>
      <c r="F383" s="52"/>
      <c r="G383" s="52"/>
      <c r="H383" s="57">
        <f aca="true" t="shared" si="139" ref="H383:M383">H384+H387+H390</f>
        <v>3976.1</v>
      </c>
      <c r="I383" s="57">
        <f t="shared" si="139"/>
        <v>0</v>
      </c>
      <c r="J383" s="57">
        <f t="shared" si="139"/>
        <v>3976.1</v>
      </c>
      <c r="K383" s="57">
        <f t="shared" si="139"/>
        <v>3976.1</v>
      </c>
      <c r="L383" s="57">
        <f t="shared" si="139"/>
        <v>0</v>
      </c>
      <c r="M383" s="57">
        <f t="shared" si="139"/>
        <v>3976.1</v>
      </c>
    </row>
    <row r="384" spans="2:13" ht="88.5" customHeight="1">
      <c r="B384" s="73" t="s">
        <v>344</v>
      </c>
      <c r="C384" s="52" t="s">
        <v>59</v>
      </c>
      <c r="D384" s="52" t="s">
        <v>54</v>
      </c>
      <c r="E384" s="52" t="s">
        <v>19</v>
      </c>
      <c r="F384" s="52" t="s">
        <v>108</v>
      </c>
      <c r="G384" s="52"/>
      <c r="H384" s="57">
        <f aca="true" t="shared" si="140" ref="H384:M385">H385</f>
        <v>3730.1</v>
      </c>
      <c r="I384" s="57">
        <f t="shared" si="140"/>
        <v>0</v>
      </c>
      <c r="J384" s="57">
        <f t="shared" si="140"/>
        <v>3730.1</v>
      </c>
      <c r="K384" s="57">
        <f t="shared" si="140"/>
        <v>3730.1</v>
      </c>
      <c r="L384" s="57">
        <f t="shared" si="140"/>
        <v>0</v>
      </c>
      <c r="M384" s="57">
        <f t="shared" si="140"/>
        <v>3730.1</v>
      </c>
    </row>
    <row r="385" spans="2:13" ht="27">
      <c r="B385" s="108" t="s">
        <v>118</v>
      </c>
      <c r="C385" s="52" t="s">
        <v>59</v>
      </c>
      <c r="D385" s="52" t="s">
        <v>54</v>
      </c>
      <c r="E385" s="52" t="s">
        <v>19</v>
      </c>
      <c r="F385" s="52" t="s">
        <v>117</v>
      </c>
      <c r="G385" s="52"/>
      <c r="H385" s="57">
        <f t="shared" si="140"/>
        <v>3730.1</v>
      </c>
      <c r="I385" s="57">
        <f t="shared" si="140"/>
        <v>0</v>
      </c>
      <c r="J385" s="57">
        <f t="shared" si="140"/>
        <v>3730.1</v>
      </c>
      <c r="K385" s="57">
        <f t="shared" si="140"/>
        <v>3730.1</v>
      </c>
      <c r="L385" s="57">
        <f t="shared" si="140"/>
        <v>0</v>
      </c>
      <c r="M385" s="57">
        <f t="shared" si="140"/>
        <v>3730.1</v>
      </c>
    </row>
    <row r="386" spans="2:13" ht="13.5">
      <c r="B386" s="75" t="s">
        <v>99</v>
      </c>
      <c r="C386" s="53" t="s">
        <v>59</v>
      </c>
      <c r="D386" s="53" t="s">
        <v>54</v>
      </c>
      <c r="E386" s="53" t="s">
        <v>19</v>
      </c>
      <c r="F386" s="53" t="s">
        <v>117</v>
      </c>
      <c r="G386" s="53" t="s">
        <v>85</v>
      </c>
      <c r="H386" s="59">
        <f>'вед.прил.14'!I149</f>
        <v>3730.1</v>
      </c>
      <c r="I386" s="59">
        <f>'вед.прил.14'!J149</f>
        <v>0</v>
      </c>
      <c r="J386" s="59">
        <f>H386+I386</f>
        <v>3730.1</v>
      </c>
      <c r="K386" s="59">
        <f>'вед.прил.14'!L149</f>
        <v>3730.1</v>
      </c>
      <c r="L386" s="59">
        <f>'вед.прил.14'!M149</f>
        <v>0</v>
      </c>
      <c r="M386" s="59">
        <f>K386+L386</f>
        <v>3730.1</v>
      </c>
    </row>
    <row r="387" spans="2:13" ht="41.25">
      <c r="B387" s="74" t="s">
        <v>374</v>
      </c>
      <c r="C387" s="52" t="s">
        <v>59</v>
      </c>
      <c r="D387" s="52" t="s">
        <v>54</v>
      </c>
      <c r="E387" s="52" t="s">
        <v>19</v>
      </c>
      <c r="F387" s="52" t="s">
        <v>110</v>
      </c>
      <c r="G387" s="52"/>
      <c r="H387" s="57">
        <f aca="true" t="shared" si="141" ref="H387:M388">H388</f>
        <v>245.9</v>
      </c>
      <c r="I387" s="57">
        <f t="shared" si="141"/>
        <v>0</v>
      </c>
      <c r="J387" s="57">
        <f t="shared" si="141"/>
        <v>245.9</v>
      </c>
      <c r="K387" s="57">
        <f t="shared" si="141"/>
        <v>245.9</v>
      </c>
      <c r="L387" s="57">
        <f t="shared" si="141"/>
        <v>0</v>
      </c>
      <c r="M387" s="57">
        <f t="shared" si="141"/>
        <v>245.9</v>
      </c>
    </row>
    <row r="388" spans="2:13" ht="41.25">
      <c r="B388" s="74" t="s">
        <v>346</v>
      </c>
      <c r="C388" s="52" t="s">
        <v>59</v>
      </c>
      <c r="D388" s="52" t="s">
        <v>54</v>
      </c>
      <c r="E388" s="52" t="s">
        <v>19</v>
      </c>
      <c r="F388" s="52" t="s">
        <v>112</v>
      </c>
      <c r="G388" s="52"/>
      <c r="H388" s="57">
        <f t="shared" si="141"/>
        <v>245.9</v>
      </c>
      <c r="I388" s="57">
        <f t="shared" si="141"/>
        <v>0</v>
      </c>
      <c r="J388" s="57">
        <f t="shared" si="141"/>
        <v>245.9</v>
      </c>
      <c r="K388" s="57">
        <f t="shared" si="141"/>
        <v>245.9</v>
      </c>
      <c r="L388" s="57">
        <f t="shared" si="141"/>
        <v>0</v>
      </c>
      <c r="M388" s="57">
        <f t="shared" si="141"/>
        <v>245.9</v>
      </c>
    </row>
    <row r="389" spans="2:13" ht="13.5">
      <c r="B389" s="75" t="s">
        <v>99</v>
      </c>
      <c r="C389" s="53" t="s">
        <v>59</v>
      </c>
      <c r="D389" s="53" t="s">
        <v>54</v>
      </c>
      <c r="E389" s="53" t="s">
        <v>19</v>
      </c>
      <c r="F389" s="53" t="s">
        <v>112</v>
      </c>
      <c r="G389" s="53" t="s">
        <v>85</v>
      </c>
      <c r="H389" s="59">
        <f>'вед.прил.14'!I152</f>
        <v>245.9</v>
      </c>
      <c r="I389" s="59">
        <f>'вед.прил.14'!J152</f>
        <v>0</v>
      </c>
      <c r="J389" s="59">
        <f>H389+I389</f>
        <v>245.9</v>
      </c>
      <c r="K389" s="59">
        <f>'вед.прил.14'!L152</f>
        <v>245.9</v>
      </c>
      <c r="L389" s="59">
        <f>'вед.прил.14'!M152</f>
        <v>0</v>
      </c>
      <c r="M389" s="59">
        <f>K389+L389</f>
        <v>245.9</v>
      </c>
    </row>
    <row r="390" spans="2:13" ht="13.5">
      <c r="B390" s="74" t="s">
        <v>120</v>
      </c>
      <c r="C390" s="52" t="s">
        <v>59</v>
      </c>
      <c r="D390" s="52" t="s">
        <v>54</v>
      </c>
      <c r="E390" s="52" t="s">
        <v>19</v>
      </c>
      <c r="F390" s="52" t="s">
        <v>119</v>
      </c>
      <c r="G390" s="52"/>
      <c r="H390" s="57">
        <f aca="true" t="shared" si="142" ref="H390:M391">H391</f>
        <v>0.1</v>
      </c>
      <c r="I390" s="57">
        <f t="shared" si="142"/>
        <v>0</v>
      </c>
      <c r="J390" s="57">
        <f t="shared" si="142"/>
        <v>0.1</v>
      </c>
      <c r="K390" s="57">
        <f t="shared" si="142"/>
        <v>0.1</v>
      </c>
      <c r="L390" s="57">
        <f t="shared" si="142"/>
        <v>0</v>
      </c>
      <c r="M390" s="57">
        <f t="shared" si="142"/>
        <v>0.1</v>
      </c>
    </row>
    <row r="391" spans="2:13" ht="13.5">
      <c r="B391" s="74" t="s">
        <v>122</v>
      </c>
      <c r="C391" s="52" t="s">
        <v>59</v>
      </c>
      <c r="D391" s="52" t="s">
        <v>54</v>
      </c>
      <c r="E391" s="52" t="s">
        <v>19</v>
      </c>
      <c r="F391" s="52" t="s">
        <v>121</v>
      </c>
      <c r="G391" s="52"/>
      <c r="H391" s="57">
        <f t="shared" si="142"/>
        <v>0.1</v>
      </c>
      <c r="I391" s="57">
        <f t="shared" si="142"/>
        <v>0</v>
      </c>
      <c r="J391" s="57">
        <f t="shared" si="142"/>
        <v>0.1</v>
      </c>
      <c r="K391" s="57">
        <f t="shared" si="142"/>
        <v>0.1</v>
      </c>
      <c r="L391" s="57">
        <f t="shared" si="142"/>
        <v>0</v>
      </c>
      <c r="M391" s="57">
        <f t="shared" si="142"/>
        <v>0.1</v>
      </c>
    </row>
    <row r="392" spans="2:13" ht="13.5">
      <c r="B392" s="75" t="s">
        <v>99</v>
      </c>
      <c r="C392" s="53" t="s">
        <v>59</v>
      </c>
      <c r="D392" s="53" t="s">
        <v>54</v>
      </c>
      <c r="E392" s="53" t="s">
        <v>19</v>
      </c>
      <c r="F392" s="53" t="s">
        <v>121</v>
      </c>
      <c r="G392" s="53" t="s">
        <v>85</v>
      </c>
      <c r="H392" s="59">
        <f>'вед.прил.14'!I155</f>
        <v>0.1</v>
      </c>
      <c r="I392" s="59">
        <f>'вед.прил.14'!J155</f>
        <v>0</v>
      </c>
      <c r="J392" s="59">
        <f>H392+I392</f>
        <v>0.1</v>
      </c>
      <c r="K392" s="59">
        <f>'вед.прил.14'!L155</f>
        <v>0.1</v>
      </c>
      <c r="L392" s="59">
        <f>'вед.прил.14'!M155</f>
        <v>0</v>
      </c>
      <c r="M392" s="59">
        <f>K392+L392</f>
        <v>0.1</v>
      </c>
    </row>
    <row r="393" spans="2:13" ht="42" customHeight="1">
      <c r="B393" s="74" t="s">
        <v>146</v>
      </c>
      <c r="C393" s="52" t="s">
        <v>59</v>
      </c>
      <c r="D393" s="52" t="s">
        <v>54</v>
      </c>
      <c r="E393" s="52" t="s">
        <v>14</v>
      </c>
      <c r="F393" s="52"/>
      <c r="G393" s="52"/>
      <c r="H393" s="57">
        <f aca="true" t="shared" si="143" ref="H393:M397">H394</f>
        <v>2500</v>
      </c>
      <c r="I393" s="57">
        <f t="shared" si="143"/>
        <v>0</v>
      </c>
      <c r="J393" s="57">
        <f t="shared" si="143"/>
        <v>2500</v>
      </c>
      <c r="K393" s="57">
        <f t="shared" si="143"/>
        <v>2500</v>
      </c>
      <c r="L393" s="57">
        <f t="shared" si="143"/>
        <v>0</v>
      </c>
      <c r="M393" s="57">
        <f t="shared" si="143"/>
        <v>2500</v>
      </c>
    </row>
    <row r="394" spans="2:13" ht="43.5" customHeight="1">
      <c r="B394" s="74" t="s">
        <v>397</v>
      </c>
      <c r="C394" s="52" t="s">
        <v>59</v>
      </c>
      <c r="D394" s="52" t="s">
        <v>54</v>
      </c>
      <c r="E394" s="52" t="s">
        <v>15</v>
      </c>
      <c r="F394" s="53"/>
      <c r="G394" s="53"/>
      <c r="H394" s="57">
        <f t="shared" si="143"/>
        <v>2500</v>
      </c>
      <c r="I394" s="57">
        <f t="shared" si="143"/>
        <v>0</v>
      </c>
      <c r="J394" s="57">
        <f t="shared" si="143"/>
        <v>2500</v>
      </c>
      <c r="K394" s="57">
        <f t="shared" si="143"/>
        <v>2500</v>
      </c>
      <c r="L394" s="57">
        <f t="shared" si="143"/>
        <v>0</v>
      </c>
      <c r="M394" s="57">
        <f t="shared" si="143"/>
        <v>2500</v>
      </c>
    </row>
    <row r="395" spans="2:13" ht="13.5">
      <c r="B395" s="74" t="s">
        <v>234</v>
      </c>
      <c r="C395" s="52" t="s">
        <v>59</v>
      </c>
      <c r="D395" s="52" t="s">
        <v>54</v>
      </c>
      <c r="E395" s="52" t="s">
        <v>16</v>
      </c>
      <c r="F395" s="53"/>
      <c r="G395" s="53"/>
      <c r="H395" s="57">
        <f t="shared" si="143"/>
        <v>2500</v>
      </c>
      <c r="I395" s="57">
        <f t="shared" si="143"/>
        <v>0</v>
      </c>
      <c r="J395" s="57">
        <f t="shared" si="143"/>
        <v>2500</v>
      </c>
      <c r="K395" s="57">
        <f t="shared" si="143"/>
        <v>2500</v>
      </c>
      <c r="L395" s="57">
        <f t="shared" si="143"/>
        <v>0</v>
      </c>
      <c r="M395" s="57">
        <f t="shared" si="143"/>
        <v>2500</v>
      </c>
    </row>
    <row r="396" spans="2:13" ht="41.25">
      <c r="B396" s="74" t="s">
        <v>374</v>
      </c>
      <c r="C396" s="52" t="s">
        <v>59</v>
      </c>
      <c r="D396" s="52" t="s">
        <v>54</v>
      </c>
      <c r="E396" s="52" t="s">
        <v>16</v>
      </c>
      <c r="F396" s="52" t="s">
        <v>110</v>
      </c>
      <c r="G396" s="53"/>
      <c r="H396" s="57">
        <f t="shared" si="143"/>
        <v>2500</v>
      </c>
      <c r="I396" s="57">
        <f t="shared" si="143"/>
        <v>0</v>
      </c>
      <c r="J396" s="57">
        <f t="shared" si="143"/>
        <v>2500</v>
      </c>
      <c r="K396" s="57">
        <f t="shared" si="143"/>
        <v>2500</v>
      </c>
      <c r="L396" s="57">
        <f t="shared" si="143"/>
        <v>0</v>
      </c>
      <c r="M396" s="57">
        <f t="shared" si="143"/>
        <v>2500</v>
      </c>
    </row>
    <row r="397" spans="2:13" ht="41.25">
      <c r="B397" s="74" t="s">
        <v>346</v>
      </c>
      <c r="C397" s="52" t="s">
        <v>59</v>
      </c>
      <c r="D397" s="52" t="s">
        <v>54</v>
      </c>
      <c r="E397" s="52" t="s">
        <v>16</v>
      </c>
      <c r="F397" s="52" t="s">
        <v>112</v>
      </c>
      <c r="G397" s="53"/>
      <c r="H397" s="57">
        <f t="shared" si="143"/>
        <v>2500</v>
      </c>
      <c r="I397" s="57">
        <f t="shared" si="143"/>
        <v>0</v>
      </c>
      <c r="J397" s="57">
        <f t="shared" si="143"/>
        <v>2500</v>
      </c>
      <c r="K397" s="57">
        <f t="shared" si="143"/>
        <v>2500</v>
      </c>
      <c r="L397" s="57">
        <f t="shared" si="143"/>
        <v>0</v>
      </c>
      <c r="M397" s="57">
        <f t="shared" si="143"/>
        <v>2500</v>
      </c>
    </row>
    <row r="398" spans="2:13" ht="13.5">
      <c r="B398" s="75" t="s">
        <v>99</v>
      </c>
      <c r="C398" s="53" t="s">
        <v>59</v>
      </c>
      <c r="D398" s="53" t="s">
        <v>54</v>
      </c>
      <c r="E398" s="53" t="s">
        <v>16</v>
      </c>
      <c r="F398" s="53" t="s">
        <v>112</v>
      </c>
      <c r="G398" s="53" t="s">
        <v>85</v>
      </c>
      <c r="H398" s="59">
        <f>'вед.прил.14'!I161</f>
        <v>2500</v>
      </c>
      <c r="I398" s="59">
        <f>'вед.прил.14'!J161</f>
        <v>0</v>
      </c>
      <c r="J398" s="59">
        <f>H398+I398</f>
        <v>2500</v>
      </c>
      <c r="K398" s="59">
        <f>'вед.прил.14'!L161</f>
        <v>2500</v>
      </c>
      <c r="L398" s="59">
        <f>'вед.прил.14'!M161</f>
        <v>0</v>
      </c>
      <c r="M398" s="59">
        <f>K398+L398</f>
        <v>2500</v>
      </c>
    </row>
    <row r="399" spans="2:13" ht="13.5">
      <c r="B399" s="76" t="s">
        <v>389</v>
      </c>
      <c r="C399" s="54" t="s">
        <v>56</v>
      </c>
      <c r="D399" s="52"/>
      <c r="E399" s="52"/>
      <c r="F399" s="52"/>
      <c r="G399" s="52"/>
      <c r="H399" s="56">
        <f aca="true" t="shared" si="144" ref="H399:M399">H402+H446</f>
        <v>28082.5</v>
      </c>
      <c r="I399" s="56">
        <f t="shared" si="144"/>
        <v>0</v>
      </c>
      <c r="J399" s="56">
        <f t="shared" si="144"/>
        <v>28082.5</v>
      </c>
      <c r="K399" s="56">
        <f t="shared" si="144"/>
        <v>28082.5</v>
      </c>
      <c r="L399" s="56">
        <f t="shared" si="144"/>
        <v>0</v>
      </c>
      <c r="M399" s="56">
        <f t="shared" si="144"/>
        <v>28082.5</v>
      </c>
    </row>
    <row r="400" spans="2:13" ht="15.75" customHeight="1">
      <c r="B400" s="93" t="s">
        <v>99</v>
      </c>
      <c r="C400" s="54" t="s">
        <v>56</v>
      </c>
      <c r="D400" s="52"/>
      <c r="E400" s="52"/>
      <c r="F400" s="52"/>
      <c r="G400" s="52" t="s">
        <v>85</v>
      </c>
      <c r="H400" s="56">
        <f aca="true" t="shared" si="145" ref="H400:M400">H409+H415+H421+H427+H430+H442+H451+H454+H458+H461+H445+H436</f>
        <v>28082.5</v>
      </c>
      <c r="I400" s="56">
        <f t="shared" si="145"/>
        <v>0</v>
      </c>
      <c r="J400" s="56">
        <f t="shared" si="145"/>
        <v>28082.5</v>
      </c>
      <c r="K400" s="56">
        <f t="shared" si="145"/>
        <v>28082.5</v>
      </c>
      <c r="L400" s="56">
        <f t="shared" si="145"/>
        <v>0</v>
      </c>
      <c r="M400" s="56">
        <f t="shared" si="145"/>
        <v>28082.5</v>
      </c>
    </row>
    <row r="401" spans="2:13" ht="18" customHeight="1">
      <c r="B401" s="93" t="s">
        <v>100</v>
      </c>
      <c r="C401" s="54" t="s">
        <v>56</v>
      </c>
      <c r="D401" s="52"/>
      <c r="E401" s="52"/>
      <c r="F401" s="52"/>
      <c r="G401" s="52" t="s">
        <v>86</v>
      </c>
      <c r="H401" s="56">
        <v>0</v>
      </c>
      <c r="I401" s="56">
        <v>0</v>
      </c>
      <c r="J401" s="56">
        <v>0</v>
      </c>
      <c r="K401" s="56">
        <v>0</v>
      </c>
      <c r="L401" s="56">
        <v>0</v>
      </c>
      <c r="M401" s="56">
        <v>0</v>
      </c>
    </row>
    <row r="402" spans="2:13" ht="18" customHeight="1">
      <c r="B402" s="76" t="s">
        <v>48</v>
      </c>
      <c r="C402" s="54" t="s">
        <v>56</v>
      </c>
      <c r="D402" s="54" t="s">
        <v>52</v>
      </c>
      <c r="E402" s="54"/>
      <c r="F402" s="54"/>
      <c r="G402" s="54"/>
      <c r="H402" s="56">
        <f aca="true" t="shared" si="146" ref="H402:M402">H403</f>
        <v>20825.3</v>
      </c>
      <c r="I402" s="56">
        <f t="shared" si="146"/>
        <v>0</v>
      </c>
      <c r="J402" s="56">
        <f t="shared" si="146"/>
        <v>20825.3</v>
      </c>
      <c r="K402" s="56">
        <f t="shared" si="146"/>
        <v>20825.3</v>
      </c>
      <c r="L402" s="56">
        <f t="shared" si="146"/>
        <v>0</v>
      </c>
      <c r="M402" s="56">
        <f t="shared" si="146"/>
        <v>20825.3</v>
      </c>
    </row>
    <row r="403" spans="2:13" ht="42" customHeight="1">
      <c r="B403" s="74" t="s">
        <v>403</v>
      </c>
      <c r="C403" s="52" t="s">
        <v>56</v>
      </c>
      <c r="D403" s="52" t="s">
        <v>52</v>
      </c>
      <c r="E403" s="52" t="s">
        <v>253</v>
      </c>
      <c r="F403" s="52"/>
      <c r="G403" s="52"/>
      <c r="H403" s="57">
        <f aca="true" t="shared" si="147" ref="H403:M403">H404+H410+H416+H422+H437+H431</f>
        <v>20825.3</v>
      </c>
      <c r="I403" s="57">
        <f t="shared" si="147"/>
        <v>0</v>
      </c>
      <c r="J403" s="57">
        <f t="shared" si="147"/>
        <v>20825.3</v>
      </c>
      <c r="K403" s="57">
        <f t="shared" si="147"/>
        <v>20825.3</v>
      </c>
      <c r="L403" s="57">
        <f t="shared" si="147"/>
        <v>0</v>
      </c>
      <c r="M403" s="57">
        <f t="shared" si="147"/>
        <v>20825.3</v>
      </c>
    </row>
    <row r="404" spans="2:13" ht="30.75" customHeight="1">
      <c r="B404" s="74" t="s">
        <v>404</v>
      </c>
      <c r="C404" s="52" t="s">
        <v>56</v>
      </c>
      <c r="D404" s="52" t="s">
        <v>52</v>
      </c>
      <c r="E404" s="52" t="s">
        <v>254</v>
      </c>
      <c r="F404" s="52"/>
      <c r="G404" s="52"/>
      <c r="H404" s="57">
        <f aca="true" t="shared" si="148" ref="H404:M404">H405</f>
        <v>0</v>
      </c>
      <c r="I404" s="57">
        <f t="shared" si="148"/>
        <v>0</v>
      </c>
      <c r="J404" s="57">
        <f t="shared" si="148"/>
        <v>0</v>
      </c>
      <c r="K404" s="57">
        <f t="shared" si="148"/>
        <v>0</v>
      </c>
      <c r="L404" s="57">
        <f t="shared" si="148"/>
        <v>0</v>
      </c>
      <c r="M404" s="57">
        <f t="shared" si="148"/>
        <v>0</v>
      </c>
    </row>
    <row r="405" spans="2:13" ht="41.25">
      <c r="B405" s="114" t="s">
        <v>277</v>
      </c>
      <c r="C405" s="52" t="s">
        <v>56</v>
      </c>
      <c r="D405" s="52" t="s">
        <v>52</v>
      </c>
      <c r="E405" s="112" t="s">
        <v>278</v>
      </c>
      <c r="F405" s="53"/>
      <c r="G405" s="53"/>
      <c r="H405" s="57">
        <f aca="true" t="shared" si="149" ref="H405:M408">H406</f>
        <v>0</v>
      </c>
      <c r="I405" s="57">
        <f t="shared" si="149"/>
        <v>0</v>
      </c>
      <c r="J405" s="57">
        <f t="shared" si="149"/>
        <v>0</v>
      </c>
      <c r="K405" s="57">
        <f t="shared" si="149"/>
        <v>0</v>
      </c>
      <c r="L405" s="57">
        <f t="shared" si="149"/>
        <v>0</v>
      </c>
      <c r="M405" s="57">
        <f t="shared" si="149"/>
        <v>0</v>
      </c>
    </row>
    <row r="406" spans="2:13" ht="17.25" customHeight="1">
      <c r="B406" s="114" t="s">
        <v>234</v>
      </c>
      <c r="C406" s="52" t="s">
        <v>56</v>
      </c>
      <c r="D406" s="52" t="s">
        <v>52</v>
      </c>
      <c r="E406" s="116" t="s">
        <v>278</v>
      </c>
      <c r="F406" s="53"/>
      <c r="G406" s="53"/>
      <c r="H406" s="57">
        <f t="shared" si="149"/>
        <v>0</v>
      </c>
      <c r="I406" s="57">
        <f t="shared" si="149"/>
        <v>0</v>
      </c>
      <c r="J406" s="57">
        <f t="shared" si="149"/>
        <v>0</v>
      </c>
      <c r="K406" s="57">
        <f t="shared" si="149"/>
        <v>0</v>
      </c>
      <c r="L406" s="57">
        <f t="shared" si="149"/>
        <v>0</v>
      </c>
      <c r="M406" s="57">
        <f t="shared" si="149"/>
        <v>0</v>
      </c>
    </row>
    <row r="407" spans="2:13" ht="41.25">
      <c r="B407" s="74" t="s">
        <v>374</v>
      </c>
      <c r="C407" s="52" t="s">
        <v>56</v>
      </c>
      <c r="D407" s="52" t="s">
        <v>52</v>
      </c>
      <c r="E407" s="116" t="s">
        <v>278</v>
      </c>
      <c r="F407" s="52" t="s">
        <v>110</v>
      </c>
      <c r="G407" s="53"/>
      <c r="H407" s="57">
        <f t="shared" si="149"/>
        <v>0</v>
      </c>
      <c r="I407" s="57">
        <f t="shared" si="149"/>
        <v>0</v>
      </c>
      <c r="J407" s="57">
        <f t="shared" si="149"/>
        <v>0</v>
      </c>
      <c r="K407" s="57">
        <f t="shared" si="149"/>
        <v>0</v>
      </c>
      <c r="L407" s="57">
        <f t="shared" si="149"/>
        <v>0</v>
      </c>
      <c r="M407" s="57">
        <f t="shared" si="149"/>
        <v>0</v>
      </c>
    </row>
    <row r="408" spans="2:13" ht="41.25">
      <c r="B408" s="74" t="s">
        <v>346</v>
      </c>
      <c r="C408" s="52" t="s">
        <v>56</v>
      </c>
      <c r="D408" s="52" t="s">
        <v>52</v>
      </c>
      <c r="E408" s="116" t="s">
        <v>278</v>
      </c>
      <c r="F408" s="52" t="s">
        <v>112</v>
      </c>
      <c r="G408" s="53"/>
      <c r="H408" s="57">
        <f t="shared" si="149"/>
        <v>0</v>
      </c>
      <c r="I408" s="57">
        <f t="shared" si="149"/>
        <v>0</v>
      </c>
      <c r="J408" s="57">
        <f t="shared" si="149"/>
        <v>0</v>
      </c>
      <c r="K408" s="57">
        <f t="shared" si="149"/>
        <v>0</v>
      </c>
      <c r="L408" s="57">
        <f t="shared" si="149"/>
        <v>0</v>
      </c>
      <c r="M408" s="57">
        <f t="shared" si="149"/>
        <v>0</v>
      </c>
    </row>
    <row r="409" spans="2:13" ht="13.5">
      <c r="B409" s="75" t="s">
        <v>99</v>
      </c>
      <c r="C409" s="53" t="s">
        <v>56</v>
      </c>
      <c r="D409" s="53" t="s">
        <v>52</v>
      </c>
      <c r="E409" s="116" t="s">
        <v>278</v>
      </c>
      <c r="F409" s="53" t="s">
        <v>112</v>
      </c>
      <c r="G409" s="53" t="s">
        <v>85</v>
      </c>
      <c r="H409" s="59">
        <f>'вед.прил.14'!I510</f>
        <v>0</v>
      </c>
      <c r="I409" s="59">
        <f>'вед.прил.14'!J510</f>
        <v>0</v>
      </c>
      <c r="J409" s="59">
        <f>H409+I409</f>
        <v>0</v>
      </c>
      <c r="K409" s="59">
        <f>'вед.прил.14'!L510</f>
        <v>0</v>
      </c>
      <c r="L409" s="59">
        <f>'вед.прил.14'!P510</f>
        <v>0</v>
      </c>
      <c r="M409" s="59">
        <f>K409+L409</f>
        <v>0</v>
      </c>
    </row>
    <row r="410" spans="2:13" ht="30" customHeight="1">
      <c r="B410" s="73" t="s">
        <v>28</v>
      </c>
      <c r="C410" s="52" t="s">
        <v>56</v>
      </c>
      <c r="D410" s="52" t="s">
        <v>52</v>
      </c>
      <c r="E410" s="52" t="s">
        <v>250</v>
      </c>
      <c r="F410" s="52"/>
      <c r="G410" s="52"/>
      <c r="H410" s="57">
        <f aca="true" t="shared" si="150" ref="H410:M414">H411</f>
        <v>14833.9</v>
      </c>
      <c r="I410" s="57">
        <f t="shared" si="150"/>
        <v>0</v>
      </c>
      <c r="J410" s="57">
        <f t="shared" si="150"/>
        <v>14833.9</v>
      </c>
      <c r="K410" s="57">
        <f t="shared" si="150"/>
        <v>14833.9</v>
      </c>
      <c r="L410" s="57">
        <f t="shared" si="150"/>
        <v>0</v>
      </c>
      <c r="M410" s="57">
        <f t="shared" si="150"/>
        <v>14833.9</v>
      </c>
    </row>
    <row r="411" spans="2:13" ht="54.75">
      <c r="B411" s="74" t="s">
        <v>249</v>
      </c>
      <c r="C411" s="52" t="s">
        <v>56</v>
      </c>
      <c r="D411" s="52" t="s">
        <v>52</v>
      </c>
      <c r="E411" s="52" t="s">
        <v>251</v>
      </c>
      <c r="F411" s="52"/>
      <c r="G411" s="52"/>
      <c r="H411" s="57">
        <f t="shared" si="150"/>
        <v>14833.9</v>
      </c>
      <c r="I411" s="57">
        <f t="shared" si="150"/>
        <v>0</v>
      </c>
      <c r="J411" s="57">
        <f t="shared" si="150"/>
        <v>14833.9</v>
      </c>
      <c r="K411" s="57">
        <f t="shared" si="150"/>
        <v>14833.9</v>
      </c>
      <c r="L411" s="57">
        <f t="shared" si="150"/>
        <v>0</v>
      </c>
      <c r="M411" s="57">
        <f t="shared" si="150"/>
        <v>14833.9</v>
      </c>
    </row>
    <row r="412" spans="2:13" ht="13.5">
      <c r="B412" s="74" t="s">
        <v>234</v>
      </c>
      <c r="C412" s="52" t="s">
        <v>56</v>
      </c>
      <c r="D412" s="52" t="s">
        <v>52</v>
      </c>
      <c r="E412" s="52" t="s">
        <v>252</v>
      </c>
      <c r="F412" s="52"/>
      <c r="G412" s="52"/>
      <c r="H412" s="57">
        <f t="shared" si="150"/>
        <v>14833.9</v>
      </c>
      <c r="I412" s="57">
        <f t="shared" si="150"/>
        <v>0</v>
      </c>
      <c r="J412" s="57">
        <f t="shared" si="150"/>
        <v>14833.9</v>
      </c>
      <c r="K412" s="57">
        <f t="shared" si="150"/>
        <v>14833.9</v>
      </c>
      <c r="L412" s="57">
        <f t="shared" si="150"/>
        <v>0</v>
      </c>
      <c r="M412" s="57">
        <f t="shared" si="150"/>
        <v>14833.9</v>
      </c>
    </row>
    <row r="413" spans="2:13" ht="41.25">
      <c r="B413" s="73" t="s">
        <v>114</v>
      </c>
      <c r="C413" s="52" t="s">
        <v>56</v>
      </c>
      <c r="D413" s="52" t="s">
        <v>52</v>
      </c>
      <c r="E413" s="52" t="s">
        <v>252</v>
      </c>
      <c r="F413" s="52" t="s">
        <v>113</v>
      </c>
      <c r="G413" s="52"/>
      <c r="H413" s="57">
        <f t="shared" si="150"/>
        <v>14833.9</v>
      </c>
      <c r="I413" s="57">
        <f t="shared" si="150"/>
        <v>0</v>
      </c>
      <c r="J413" s="57">
        <f t="shared" si="150"/>
        <v>14833.9</v>
      </c>
      <c r="K413" s="57">
        <f t="shared" si="150"/>
        <v>14833.9</v>
      </c>
      <c r="L413" s="57">
        <f t="shared" si="150"/>
        <v>0</v>
      </c>
      <c r="M413" s="57">
        <f t="shared" si="150"/>
        <v>14833.9</v>
      </c>
    </row>
    <row r="414" spans="2:13" ht="13.5">
      <c r="B414" s="73" t="s">
        <v>116</v>
      </c>
      <c r="C414" s="52" t="s">
        <v>56</v>
      </c>
      <c r="D414" s="52" t="s">
        <v>52</v>
      </c>
      <c r="E414" s="52" t="s">
        <v>252</v>
      </c>
      <c r="F414" s="52" t="s">
        <v>115</v>
      </c>
      <c r="G414" s="52"/>
      <c r="H414" s="57">
        <f t="shared" si="150"/>
        <v>14833.9</v>
      </c>
      <c r="I414" s="57">
        <f t="shared" si="150"/>
        <v>0</v>
      </c>
      <c r="J414" s="57">
        <f t="shared" si="150"/>
        <v>14833.9</v>
      </c>
      <c r="K414" s="57">
        <f t="shared" si="150"/>
        <v>14833.9</v>
      </c>
      <c r="L414" s="57">
        <f t="shared" si="150"/>
        <v>0</v>
      </c>
      <c r="M414" s="57">
        <f t="shared" si="150"/>
        <v>14833.9</v>
      </c>
    </row>
    <row r="415" spans="2:13" ht="13.5">
      <c r="B415" s="75" t="s">
        <v>99</v>
      </c>
      <c r="C415" s="53" t="s">
        <v>56</v>
      </c>
      <c r="D415" s="53" t="s">
        <v>52</v>
      </c>
      <c r="E415" s="53" t="s">
        <v>252</v>
      </c>
      <c r="F415" s="53" t="s">
        <v>115</v>
      </c>
      <c r="G415" s="53" t="s">
        <v>85</v>
      </c>
      <c r="H415" s="59">
        <f>'вед.прил.14'!I516</f>
        <v>14833.9</v>
      </c>
      <c r="I415" s="59">
        <f>'вед.прил.14'!J516</f>
        <v>0</v>
      </c>
      <c r="J415" s="59">
        <f>H415+I415</f>
        <v>14833.9</v>
      </c>
      <c r="K415" s="59">
        <f>'вед.прил.14'!L516</f>
        <v>14833.9</v>
      </c>
      <c r="L415" s="59">
        <f>'вед.прил.14'!M516</f>
        <v>0</v>
      </c>
      <c r="M415" s="59">
        <f>K415+L415</f>
        <v>14833.9</v>
      </c>
    </row>
    <row r="416" spans="2:13" ht="27">
      <c r="B416" s="74" t="s">
        <v>29</v>
      </c>
      <c r="C416" s="52" t="s">
        <v>56</v>
      </c>
      <c r="D416" s="52" t="s">
        <v>52</v>
      </c>
      <c r="E416" s="52" t="s">
        <v>245</v>
      </c>
      <c r="F416" s="52"/>
      <c r="G416" s="52"/>
      <c r="H416" s="57">
        <f aca="true" t="shared" si="151" ref="H416:M420">H417</f>
        <v>2488.9</v>
      </c>
      <c r="I416" s="57">
        <f t="shared" si="151"/>
        <v>0</v>
      </c>
      <c r="J416" s="57">
        <f t="shared" si="151"/>
        <v>2488.9</v>
      </c>
      <c r="K416" s="57">
        <f t="shared" si="151"/>
        <v>2488.9</v>
      </c>
      <c r="L416" s="57">
        <f t="shared" si="151"/>
        <v>0</v>
      </c>
      <c r="M416" s="57">
        <f t="shared" si="151"/>
        <v>2488.9</v>
      </c>
    </row>
    <row r="417" spans="2:13" ht="30" customHeight="1">
      <c r="B417" s="74" t="s">
        <v>246</v>
      </c>
      <c r="C417" s="52" t="s">
        <v>56</v>
      </c>
      <c r="D417" s="52" t="s">
        <v>52</v>
      </c>
      <c r="E417" s="52" t="s">
        <v>247</v>
      </c>
      <c r="F417" s="52"/>
      <c r="G417" s="52"/>
      <c r="H417" s="57">
        <f t="shared" si="151"/>
        <v>2488.9</v>
      </c>
      <c r="I417" s="57">
        <f t="shared" si="151"/>
        <v>0</v>
      </c>
      <c r="J417" s="57">
        <f t="shared" si="151"/>
        <v>2488.9</v>
      </c>
      <c r="K417" s="57">
        <f t="shared" si="151"/>
        <v>2488.9</v>
      </c>
      <c r="L417" s="57">
        <f t="shared" si="151"/>
        <v>0</v>
      </c>
      <c r="M417" s="57">
        <f t="shared" si="151"/>
        <v>2488.9</v>
      </c>
    </row>
    <row r="418" spans="2:13" ht="13.5">
      <c r="B418" s="74" t="s">
        <v>234</v>
      </c>
      <c r="C418" s="52" t="s">
        <v>56</v>
      </c>
      <c r="D418" s="52" t="s">
        <v>52</v>
      </c>
      <c r="E418" s="52" t="s">
        <v>248</v>
      </c>
      <c r="F418" s="52"/>
      <c r="G418" s="52"/>
      <c r="H418" s="57">
        <f t="shared" si="151"/>
        <v>2488.9</v>
      </c>
      <c r="I418" s="57">
        <f t="shared" si="151"/>
        <v>0</v>
      </c>
      <c r="J418" s="57">
        <f t="shared" si="151"/>
        <v>2488.9</v>
      </c>
      <c r="K418" s="57">
        <f t="shared" si="151"/>
        <v>2488.9</v>
      </c>
      <c r="L418" s="57">
        <f t="shared" si="151"/>
        <v>0</v>
      </c>
      <c r="M418" s="57">
        <f t="shared" si="151"/>
        <v>2488.9</v>
      </c>
    </row>
    <row r="419" spans="2:13" ht="44.25" customHeight="1">
      <c r="B419" s="73" t="s">
        <v>114</v>
      </c>
      <c r="C419" s="52" t="s">
        <v>56</v>
      </c>
      <c r="D419" s="52" t="s">
        <v>52</v>
      </c>
      <c r="E419" s="52" t="s">
        <v>248</v>
      </c>
      <c r="F419" s="52" t="s">
        <v>113</v>
      </c>
      <c r="G419" s="52"/>
      <c r="H419" s="57">
        <f t="shared" si="151"/>
        <v>2488.9</v>
      </c>
      <c r="I419" s="57">
        <f t="shared" si="151"/>
        <v>0</v>
      </c>
      <c r="J419" s="57">
        <f t="shared" si="151"/>
        <v>2488.9</v>
      </c>
      <c r="K419" s="57">
        <f t="shared" si="151"/>
        <v>2488.9</v>
      </c>
      <c r="L419" s="57">
        <f t="shared" si="151"/>
        <v>0</v>
      </c>
      <c r="M419" s="57">
        <f t="shared" si="151"/>
        <v>2488.9</v>
      </c>
    </row>
    <row r="420" spans="2:13" ht="13.5">
      <c r="B420" s="73" t="s">
        <v>116</v>
      </c>
      <c r="C420" s="52" t="s">
        <v>56</v>
      </c>
      <c r="D420" s="52" t="s">
        <v>52</v>
      </c>
      <c r="E420" s="52" t="s">
        <v>248</v>
      </c>
      <c r="F420" s="52" t="s">
        <v>115</v>
      </c>
      <c r="G420" s="52"/>
      <c r="H420" s="57">
        <f t="shared" si="151"/>
        <v>2488.9</v>
      </c>
      <c r="I420" s="57">
        <f t="shared" si="151"/>
        <v>0</v>
      </c>
      <c r="J420" s="57">
        <f t="shared" si="151"/>
        <v>2488.9</v>
      </c>
      <c r="K420" s="57">
        <f t="shared" si="151"/>
        <v>2488.9</v>
      </c>
      <c r="L420" s="57">
        <f t="shared" si="151"/>
        <v>0</v>
      </c>
      <c r="M420" s="57">
        <f t="shared" si="151"/>
        <v>2488.9</v>
      </c>
    </row>
    <row r="421" spans="2:13" ht="13.5">
      <c r="B421" s="75" t="s">
        <v>99</v>
      </c>
      <c r="C421" s="53" t="s">
        <v>56</v>
      </c>
      <c r="D421" s="53" t="s">
        <v>52</v>
      </c>
      <c r="E421" s="53" t="s">
        <v>248</v>
      </c>
      <c r="F421" s="53" t="s">
        <v>115</v>
      </c>
      <c r="G421" s="53" t="s">
        <v>85</v>
      </c>
      <c r="H421" s="59">
        <f>'вед.прил.14'!I522</f>
        <v>2488.9</v>
      </c>
      <c r="I421" s="59">
        <f>'вед.прил.14'!J522</f>
        <v>0</v>
      </c>
      <c r="J421" s="59">
        <f>H421+I421</f>
        <v>2488.9</v>
      </c>
      <c r="K421" s="59">
        <f>'вед.прил.14'!L522</f>
        <v>2488.9</v>
      </c>
      <c r="L421" s="59">
        <f>'вед.прил.14'!M522</f>
        <v>0</v>
      </c>
      <c r="M421" s="59">
        <f>K421+L421</f>
        <v>2488.9</v>
      </c>
    </row>
    <row r="422" spans="2:13" ht="30" customHeight="1">
      <c r="B422" s="74" t="s">
        <v>30</v>
      </c>
      <c r="C422" s="52" t="s">
        <v>56</v>
      </c>
      <c r="D422" s="52" t="s">
        <v>52</v>
      </c>
      <c r="E422" s="52" t="s">
        <v>242</v>
      </c>
      <c r="F422" s="52"/>
      <c r="G422" s="52"/>
      <c r="H422" s="57">
        <f aca="true" t="shared" si="152" ref="H422:M423">H423</f>
        <v>2995.5</v>
      </c>
      <c r="I422" s="57">
        <f t="shared" si="152"/>
        <v>0</v>
      </c>
      <c r="J422" s="57">
        <f t="shared" si="152"/>
        <v>2995.5</v>
      </c>
      <c r="K422" s="57">
        <f t="shared" si="152"/>
        <v>2995.5</v>
      </c>
      <c r="L422" s="57">
        <f t="shared" si="152"/>
        <v>0</v>
      </c>
      <c r="M422" s="57">
        <f t="shared" si="152"/>
        <v>2995.5</v>
      </c>
    </row>
    <row r="423" spans="2:13" ht="27">
      <c r="B423" s="74" t="s">
        <v>128</v>
      </c>
      <c r="C423" s="52" t="s">
        <v>56</v>
      </c>
      <c r="D423" s="52" t="s">
        <v>52</v>
      </c>
      <c r="E423" s="52" t="s">
        <v>243</v>
      </c>
      <c r="F423" s="52"/>
      <c r="G423" s="52"/>
      <c r="H423" s="57">
        <f t="shared" si="152"/>
        <v>2995.5</v>
      </c>
      <c r="I423" s="57">
        <f t="shared" si="152"/>
        <v>0</v>
      </c>
      <c r="J423" s="57">
        <f t="shared" si="152"/>
        <v>2995.5</v>
      </c>
      <c r="K423" s="57">
        <f t="shared" si="152"/>
        <v>2995.5</v>
      </c>
      <c r="L423" s="57">
        <f t="shared" si="152"/>
        <v>0</v>
      </c>
      <c r="M423" s="57">
        <f t="shared" si="152"/>
        <v>2995.5</v>
      </c>
    </row>
    <row r="424" spans="2:13" ht="16.5" customHeight="1">
      <c r="B424" s="74" t="s">
        <v>234</v>
      </c>
      <c r="C424" s="52" t="s">
        <v>56</v>
      </c>
      <c r="D424" s="52" t="s">
        <v>52</v>
      </c>
      <c r="E424" s="52" t="s">
        <v>244</v>
      </c>
      <c r="F424" s="52"/>
      <c r="G424" s="52"/>
      <c r="H424" s="57">
        <f aca="true" t="shared" si="153" ref="H424:M424">H425+H428</f>
        <v>2995.5</v>
      </c>
      <c r="I424" s="57">
        <f t="shared" si="153"/>
        <v>0</v>
      </c>
      <c r="J424" s="57">
        <f t="shared" si="153"/>
        <v>2995.5</v>
      </c>
      <c r="K424" s="57">
        <f t="shared" si="153"/>
        <v>2995.5</v>
      </c>
      <c r="L424" s="57">
        <f t="shared" si="153"/>
        <v>0</v>
      </c>
      <c r="M424" s="57">
        <f t="shared" si="153"/>
        <v>2995.5</v>
      </c>
    </row>
    <row r="425" spans="2:13" ht="30" customHeight="1">
      <c r="B425" s="74" t="s">
        <v>345</v>
      </c>
      <c r="C425" s="52" t="s">
        <v>56</v>
      </c>
      <c r="D425" s="52" t="s">
        <v>52</v>
      </c>
      <c r="E425" s="52" t="s">
        <v>244</v>
      </c>
      <c r="F425" s="52" t="s">
        <v>108</v>
      </c>
      <c r="G425" s="52"/>
      <c r="H425" s="57">
        <f aca="true" t="shared" si="154" ref="H425:M426">H426</f>
        <v>2506.9</v>
      </c>
      <c r="I425" s="57">
        <f t="shared" si="154"/>
        <v>0</v>
      </c>
      <c r="J425" s="57">
        <f t="shared" si="154"/>
        <v>2506.9</v>
      </c>
      <c r="K425" s="57">
        <f t="shared" si="154"/>
        <v>2506.9</v>
      </c>
      <c r="L425" s="57">
        <f t="shared" si="154"/>
        <v>0</v>
      </c>
      <c r="M425" s="57">
        <f t="shared" si="154"/>
        <v>2506.9</v>
      </c>
    </row>
    <row r="426" spans="2:13" ht="42" customHeight="1">
      <c r="B426" s="74" t="s">
        <v>346</v>
      </c>
      <c r="C426" s="52" t="s">
        <v>56</v>
      </c>
      <c r="D426" s="52" t="s">
        <v>52</v>
      </c>
      <c r="E426" s="52" t="s">
        <v>244</v>
      </c>
      <c r="F426" s="52" t="s">
        <v>117</v>
      </c>
      <c r="G426" s="52"/>
      <c r="H426" s="57">
        <f t="shared" si="154"/>
        <v>2506.9</v>
      </c>
      <c r="I426" s="57">
        <f t="shared" si="154"/>
        <v>0</v>
      </c>
      <c r="J426" s="57">
        <f t="shared" si="154"/>
        <v>2506.9</v>
      </c>
      <c r="K426" s="57">
        <f t="shared" si="154"/>
        <v>2506.9</v>
      </c>
      <c r="L426" s="57">
        <f t="shared" si="154"/>
        <v>0</v>
      </c>
      <c r="M426" s="57">
        <f t="shared" si="154"/>
        <v>2506.9</v>
      </c>
    </row>
    <row r="427" spans="2:13" ht="17.25" customHeight="1">
      <c r="B427" s="77" t="s">
        <v>99</v>
      </c>
      <c r="C427" s="53" t="s">
        <v>56</v>
      </c>
      <c r="D427" s="53" t="s">
        <v>52</v>
      </c>
      <c r="E427" s="53" t="s">
        <v>244</v>
      </c>
      <c r="F427" s="53" t="s">
        <v>117</v>
      </c>
      <c r="G427" s="53" t="s">
        <v>85</v>
      </c>
      <c r="H427" s="59">
        <f>'вед.прил.14'!I528</f>
        <v>2506.9</v>
      </c>
      <c r="I427" s="59">
        <f>'вед.прил.14'!J528</f>
        <v>0</v>
      </c>
      <c r="J427" s="59">
        <f>H427+I427</f>
        <v>2506.9</v>
      </c>
      <c r="K427" s="59">
        <f>'вед.прил.14'!L528</f>
        <v>2506.9</v>
      </c>
      <c r="L427" s="59">
        <f>'вед.прил.14'!M528</f>
        <v>0</v>
      </c>
      <c r="M427" s="59">
        <f>K427+L427</f>
        <v>2506.9</v>
      </c>
    </row>
    <row r="428" spans="2:13" ht="41.25">
      <c r="B428" s="74" t="s">
        <v>374</v>
      </c>
      <c r="C428" s="52" t="s">
        <v>56</v>
      </c>
      <c r="D428" s="52" t="s">
        <v>52</v>
      </c>
      <c r="E428" s="52" t="s">
        <v>244</v>
      </c>
      <c r="F428" s="52" t="s">
        <v>110</v>
      </c>
      <c r="G428" s="52"/>
      <c r="H428" s="57">
        <f aca="true" t="shared" si="155" ref="H428:M429">H429</f>
        <v>488.6</v>
      </c>
      <c r="I428" s="57">
        <f t="shared" si="155"/>
        <v>0</v>
      </c>
      <c r="J428" s="57">
        <f t="shared" si="155"/>
        <v>488.6</v>
      </c>
      <c r="K428" s="57">
        <f t="shared" si="155"/>
        <v>488.6</v>
      </c>
      <c r="L428" s="57">
        <f t="shared" si="155"/>
        <v>0</v>
      </c>
      <c r="M428" s="57">
        <f t="shared" si="155"/>
        <v>488.6</v>
      </c>
    </row>
    <row r="429" spans="2:13" ht="43.5" customHeight="1">
      <c r="B429" s="74" t="s">
        <v>346</v>
      </c>
      <c r="C429" s="52" t="s">
        <v>56</v>
      </c>
      <c r="D429" s="52" t="s">
        <v>52</v>
      </c>
      <c r="E429" s="52" t="s">
        <v>244</v>
      </c>
      <c r="F429" s="52" t="s">
        <v>112</v>
      </c>
      <c r="G429" s="52"/>
      <c r="H429" s="57">
        <f t="shared" si="155"/>
        <v>488.6</v>
      </c>
      <c r="I429" s="57">
        <f t="shared" si="155"/>
        <v>0</v>
      </c>
      <c r="J429" s="57">
        <f t="shared" si="155"/>
        <v>488.6</v>
      </c>
      <c r="K429" s="57">
        <f t="shared" si="155"/>
        <v>488.6</v>
      </c>
      <c r="L429" s="57">
        <f t="shared" si="155"/>
        <v>0</v>
      </c>
      <c r="M429" s="57">
        <f t="shared" si="155"/>
        <v>488.6</v>
      </c>
    </row>
    <row r="430" spans="2:13" ht="13.5">
      <c r="B430" s="75" t="s">
        <v>99</v>
      </c>
      <c r="C430" s="53" t="s">
        <v>56</v>
      </c>
      <c r="D430" s="53" t="s">
        <v>52</v>
      </c>
      <c r="E430" s="53" t="s">
        <v>244</v>
      </c>
      <c r="F430" s="53" t="s">
        <v>112</v>
      </c>
      <c r="G430" s="53" t="s">
        <v>85</v>
      </c>
      <c r="H430" s="59">
        <f>'вед.прил.14'!I531</f>
        <v>488.6</v>
      </c>
      <c r="I430" s="59">
        <f>'вед.прил.14'!J531</f>
        <v>0</v>
      </c>
      <c r="J430" s="59">
        <f>H430+I430</f>
        <v>488.6</v>
      </c>
      <c r="K430" s="59">
        <f>'вед.прил.14'!L531</f>
        <v>488.6</v>
      </c>
      <c r="L430" s="59">
        <f>'вед.прил.14'!M531</f>
        <v>0</v>
      </c>
      <c r="M430" s="59">
        <f>K430+L430</f>
        <v>488.6</v>
      </c>
    </row>
    <row r="431" spans="2:13" ht="29.25" customHeight="1">
      <c r="B431" s="74" t="s">
        <v>385</v>
      </c>
      <c r="C431" s="52" t="s">
        <v>56</v>
      </c>
      <c r="D431" s="52" t="s">
        <v>52</v>
      </c>
      <c r="E431" s="52" t="s">
        <v>387</v>
      </c>
      <c r="F431" s="52"/>
      <c r="G431" s="52"/>
      <c r="H431" s="57">
        <f aca="true" t="shared" si="156" ref="H431:M435">H432</f>
        <v>10</v>
      </c>
      <c r="I431" s="57">
        <f t="shared" si="156"/>
        <v>0</v>
      </c>
      <c r="J431" s="57">
        <f t="shared" si="156"/>
        <v>10</v>
      </c>
      <c r="K431" s="57">
        <f t="shared" si="156"/>
        <v>10</v>
      </c>
      <c r="L431" s="57">
        <f t="shared" si="156"/>
        <v>0</v>
      </c>
      <c r="M431" s="57">
        <f t="shared" si="156"/>
        <v>10</v>
      </c>
    </row>
    <row r="432" spans="2:13" ht="27">
      <c r="B432" s="74" t="s">
        <v>386</v>
      </c>
      <c r="C432" s="52" t="s">
        <v>56</v>
      </c>
      <c r="D432" s="52" t="s">
        <v>52</v>
      </c>
      <c r="E432" s="52" t="s">
        <v>400</v>
      </c>
      <c r="F432" s="52"/>
      <c r="G432" s="52"/>
      <c r="H432" s="57">
        <f t="shared" si="156"/>
        <v>10</v>
      </c>
      <c r="I432" s="57">
        <f t="shared" si="156"/>
        <v>0</v>
      </c>
      <c r="J432" s="57">
        <f t="shared" si="156"/>
        <v>10</v>
      </c>
      <c r="K432" s="57">
        <f t="shared" si="156"/>
        <v>10</v>
      </c>
      <c r="L432" s="57">
        <f t="shared" si="156"/>
        <v>0</v>
      </c>
      <c r="M432" s="57">
        <f t="shared" si="156"/>
        <v>10</v>
      </c>
    </row>
    <row r="433" spans="2:13" ht="15" customHeight="1">
      <c r="B433" s="74" t="s">
        <v>234</v>
      </c>
      <c r="C433" s="52" t="s">
        <v>56</v>
      </c>
      <c r="D433" s="52" t="s">
        <v>52</v>
      </c>
      <c r="E433" s="52" t="s">
        <v>388</v>
      </c>
      <c r="F433" s="52"/>
      <c r="G433" s="52"/>
      <c r="H433" s="57">
        <f t="shared" si="156"/>
        <v>10</v>
      </c>
      <c r="I433" s="57">
        <f t="shared" si="156"/>
        <v>0</v>
      </c>
      <c r="J433" s="57">
        <f t="shared" si="156"/>
        <v>10</v>
      </c>
      <c r="K433" s="57">
        <f t="shared" si="156"/>
        <v>10</v>
      </c>
      <c r="L433" s="57">
        <f t="shared" si="156"/>
        <v>0</v>
      </c>
      <c r="M433" s="57">
        <f t="shared" si="156"/>
        <v>10</v>
      </c>
    </row>
    <row r="434" spans="2:13" ht="43.5" customHeight="1">
      <c r="B434" s="74" t="s">
        <v>374</v>
      </c>
      <c r="C434" s="52" t="s">
        <v>56</v>
      </c>
      <c r="D434" s="52" t="s">
        <v>52</v>
      </c>
      <c r="E434" s="52" t="s">
        <v>388</v>
      </c>
      <c r="F434" s="52" t="s">
        <v>110</v>
      </c>
      <c r="G434" s="52"/>
      <c r="H434" s="57">
        <f t="shared" si="156"/>
        <v>10</v>
      </c>
      <c r="I434" s="57">
        <f t="shared" si="156"/>
        <v>0</v>
      </c>
      <c r="J434" s="57">
        <f t="shared" si="156"/>
        <v>10</v>
      </c>
      <c r="K434" s="57">
        <f t="shared" si="156"/>
        <v>10</v>
      </c>
      <c r="L434" s="57">
        <f t="shared" si="156"/>
        <v>0</v>
      </c>
      <c r="M434" s="57">
        <f t="shared" si="156"/>
        <v>10</v>
      </c>
    </row>
    <row r="435" spans="2:13" ht="41.25">
      <c r="B435" s="74" t="s">
        <v>346</v>
      </c>
      <c r="C435" s="52" t="s">
        <v>56</v>
      </c>
      <c r="D435" s="52" t="s">
        <v>52</v>
      </c>
      <c r="E435" s="52" t="s">
        <v>388</v>
      </c>
      <c r="F435" s="52" t="s">
        <v>112</v>
      </c>
      <c r="G435" s="52"/>
      <c r="H435" s="57">
        <f t="shared" si="156"/>
        <v>10</v>
      </c>
      <c r="I435" s="57">
        <f t="shared" si="156"/>
        <v>0</v>
      </c>
      <c r="J435" s="57">
        <f t="shared" si="156"/>
        <v>10</v>
      </c>
      <c r="K435" s="57">
        <f t="shared" si="156"/>
        <v>10</v>
      </c>
      <c r="L435" s="57">
        <f t="shared" si="156"/>
        <v>0</v>
      </c>
      <c r="M435" s="57">
        <f t="shared" si="156"/>
        <v>10</v>
      </c>
    </row>
    <row r="436" spans="2:13" ht="13.5">
      <c r="B436" s="75" t="s">
        <v>99</v>
      </c>
      <c r="C436" s="53" t="s">
        <v>56</v>
      </c>
      <c r="D436" s="53" t="s">
        <v>52</v>
      </c>
      <c r="E436" s="53" t="s">
        <v>388</v>
      </c>
      <c r="F436" s="53" t="s">
        <v>112</v>
      </c>
      <c r="G436" s="53" t="s">
        <v>85</v>
      </c>
      <c r="H436" s="59">
        <f>'вед.прил.14'!I537</f>
        <v>10</v>
      </c>
      <c r="I436" s="59">
        <f>'вед.прил.14'!J537</f>
        <v>0</v>
      </c>
      <c r="J436" s="59">
        <f>'вед.прил.14'!K537</f>
        <v>10</v>
      </c>
      <c r="K436" s="59">
        <f>'вед.прил.14'!L537</f>
        <v>10</v>
      </c>
      <c r="L436" s="59">
        <f>'вед.прил.14'!P537</f>
        <v>0</v>
      </c>
      <c r="M436" s="59">
        <f>'вед.прил.14'!W537</f>
        <v>10</v>
      </c>
    </row>
    <row r="437" spans="2:13" ht="27">
      <c r="B437" s="74" t="s">
        <v>31</v>
      </c>
      <c r="C437" s="52" t="s">
        <v>56</v>
      </c>
      <c r="D437" s="52" t="s">
        <v>52</v>
      </c>
      <c r="E437" s="52" t="s">
        <v>240</v>
      </c>
      <c r="F437" s="52"/>
      <c r="G437" s="52"/>
      <c r="H437" s="57">
        <f aca="true" t="shared" si="157" ref="H437:M438">H438</f>
        <v>497</v>
      </c>
      <c r="I437" s="57">
        <f t="shared" si="157"/>
        <v>0</v>
      </c>
      <c r="J437" s="57">
        <f t="shared" si="157"/>
        <v>497</v>
      </c>
      <c r="K437" s="57">
        <f t="shared" si="157"/>
        <v>497</v>
      </c>
      <c r="L437" s="57">
        <f t="shared" si="157"/>
        <v>0</v>
      </c>
      <c r="M437" s="57">
        <f t="shared" si="157"/>
        <v>497</v>
      </c>
    </row>
    <row r="438" spans="2:13" ht="27">
      <c r="B438" s="74" t="s">
        <v>239</v>
      </c>
      <c r="C438" s="52" t="s">
        <v>56</v>
      </c>
      <c r="D438" s="52" t="s">
        <v>52</v>
      </c>
      <c r="E438" s="52" t="s">
        <v>401</v>
      </c>
      <c r="F438" s="52"/>
      <c r="G438" s="52"/>
      <c r="H438" s="57">
        <f t="shared" si="157"/>
        <v>497</v>
      </c>
      <c r="I438" s="57">
        <f t="shared" si="157"/>
        <v>0</v>
      </c>
      <c r="J438" s="57">
        <f t="shared" si="157"/>
        <v>497</v>
      </c>
      <c r="K438" s="57">
        <f t="shared" si="157"/>
        <v>497</v>
      </c>
      <c r="L438" s="57">
        <f t="shared" si="157"/>
        <v>0</v>
      </c>
      <c r="M438" s="57">
        <f t="shared" si="157"/>
        <v>497</v>
      </c>
    </row>
    <row r="439" spans="2:13" ht="15.75" customHeight="1">
      <c r="B439" s="74" t="s">
        <v>234</v>
      </c>
      <c r="C439" s="52" t="s">
        <v>56</v>
      </c>
      <c r="D439" s="52" t="s">
        <v>52</v>
      </c>
      <c r="E439" s="52" t="s">
        <v>241</v>
      </c>
      <c r="F439" s="52"/>
      <c r="G439" s="52"/>
      <c r="H439" s="57">
        <f aca="true" t="shared" si="158" ref="H439:M439">H440+H443</f>
        <v>497</v>
      </c>
      <c r="I439" s="57">
        <f t="shared" si="158"/>
        <v>0</v>
      </c>
      <c r="J439" s="57">
        <f t="shared" si="158"/>
        <v>497</v>
      </c>
      <c r="K439" s="57">
        <f t="shared" si="158"/>
        <v>497</v>
      </c>
      <c r="L439" s="57">
        <f t="shared" si="158"/>
        <v>0</v>
      </c>
      <c r="M439" s="57">
        <f t="shared" si="158"/>
        <v>497</v>
      </c>
    </row>
    <row r="440" spans="2:13" ht="42" customHeight="1">
      <c r="B440" s="74" t="s">
        <v>374</v>
      </c>
      <c r="C440" s="52" t="s">
        <v>56</v>
      </c>
      <c r="D440" s="52" t="s">
        <v>52</v>
      </c>
      <c r="E440" s="52" t="s">
        <v>241</v>
      </c>
      <c r="F440" s="52" t="s">
        <v>110</v>
      </c>
      <c r="G440" s="52"/>
      <c r="H440" s="57">
        <f aca="true" t="shared" si="159" ref="H440:M441">H441</f>
        <v>447</v>
      </c>
      <c r="I440" s="57">
        <f t="shared" si="159"/>
        <v>0</v>
      </c>
      <c r="J440" s="57">
        <f t="shared" si="159"/>
        <v>447</v>
      </c>
      <c r="K440" s="57">
        <f t="shared" si="159"/>
        <v>447</v>
      </c>
      <c r="L440" s="57">
        <f t="shared" si="159"/>
        <v>0</v>
      </c>
      <c r="M440" s="57">
        <f t="shared" si="159"/>
        <v>447</v>
      </c>
    </row>
    <row r="441" spans="2:13" ht="41.25">
      <c r="B441" s="74" t="s">
        <v>346</v>
      </c>
      <c r="C441" s="52" t="s">
        <v>56</v>
      </c>
      <c r="D441" s="52" t="s">
        <v>52</v>
      </c>
      <c r="E441" s="52" t="s">
        <v>241</v>
      </c>
      <c r="F441" s="52" t="s">
        <v>112</v>
      </c>
      <c r="G441" s="52"/>
      <c r="H441" s="57">
        <f t="shared" si="159"/>
        <v>447</v>
      </c>
      <c r="I441" s="57">
        <f t="shared" si="159"/>
        <v>0</v>
      </c>
      <c r="J441" s="57">
        <f t="shared" si="159"/>
        <v>447</v>
      </c>
      <c r="K441" s="57">
        <f t="shared" si="159"/>
        <v>447</v>
      </c>
      <c r="L441" s="57">
        <f t="shared" si="159"/>
        <v>0</v>
      </c>
      <c r="M441" s="57">
        <f t="shared" si="159"/>
        <v>447</v>
      </c>
    </row>
    <row r="442" spans="2:13" ht="13.5">
      <c r="B442" s="77" t="s">
        <v>99</v>
      </c>
      <c r="C442" s="53" t="s">
        <v>56</v>
      </c>
      <c r="D442" s="53" t="s">
        <v>52</v>
      </c>
      <c r="E442" s="53" t="s">
        <v>241</v>
      </c>
      <c r="F442" s="53" t="s">
        <v>112</v>
      </c>
      <c r="G442" s="53" t="s">
        <v>85</v>
      </c>
      <c r="H442" s="59">
        <f>'вед.прил.14'!I543</f>
        <v>447</v>
      </c>
      <c r="I442" s="59">
        <f>'вед.прил.14'!J543</f>
        <v>0</v>
      </c>
      <c r="J442" s="59">
        <f>H442+I442</f>
        <v>447</v>
      </c>
      <c r="K442" s="59">
        <f>'вед.прил.14'!L543</f>
        <v>447</v>
      </c>
      <c r="L442" s="59">
        <f>'вед.прил.14'!M543</f>
        <v>0</v>
      </c>
      <c r="M442" s="59">
        <f>K442+L442</f>
        <v>447</v>
      </c>
    </row>
    <row r="443" spans="2:13" ht="27">
      <c r="B443" s="73" t="s">
        <v>124</v>
      </c>
      <c r="C443" s="52" t="s">
        <v>56</v>
      </c>
      <c r="D443" s="52" t="s">
        <v>52</v>
      </c>
      <c r="E443" s="52" t="s">
        <v>241</v>
      </c>
      <c r="F443" s="52" t="s">
        <v>123</v>
      </c>
      <c r="G443" s="52"/>
      <c r="H443" s="57">
        <f aca="true" t="shared" si="160" ref="H443:M444">H444</f>
        <v>50</v>
      </c>
      <c r="I443" s="57">
        <f t="shared" si="160"/>
        <v>0</v>
      </c>
      <c r="J443" s="57">
        <f t="shared" si="160"/>
        <v>50</v>
      </c>
      <c r="K443" s="57">
        <f t="shared" si="160"/>
        <v>50</v>
      </c>
      <c r="L443" s="57">
        <f t="shared" si="160"/>
        <v>0</v>
      </c>
      <c r="M443" s="57">
        <f t="shared" si="160"/>
        <v>50</v>
      </c>
    </row>
    <row r="444" spans="2:13" ht="13.5">
      <c r="B444" s="73" t="s">
        <v>3</v>
      </c>
      <c r="C444" s="52" t="s">
        <v>56</v>
      </c>
      <c r="D444" s="52" t="s">
        <v>52</v>
      </c>
      <c r="E444" s="52" t="s">
        <v>241</v>
      </c>
      <c r="F444" s="52" t="s">
        <v>2</v>
      </c>
      <c r="G444" s="52"/>
      <c r="H444" s="57">
        <f t="shared" si="160"/>
        <v>50</v>
      </c>
      <c r="I444" s="57">
        <f t="shared" si="160"/>
        <v>0</v>
      </c>
      <c r="J444" s="57">
        <f t="shared" si="160"/>
        <v>50</v>
      </c>
      <c r="K444" s="57">
        <f t="shared" si="160"/>
        <v>50</v>
      </c>
      <c r="L444" s="57">
        <f t="shared" si="160"/>
        <v>0</v>
      </c>
      <c r="M444" s="57">
        <f t="shared" si="160"/>
        <v>50</v>
      </c>
    </row>
    <row r="445" spans="2:13" ht="13.5">
      <c r="B445" s="77" t="s">
        <v>99</v>
      </c>
      <c r="C445" s="53" t="s">
        <v>56</v>
      </c>
      <c r="D445" s="53" t="s">
        <v>52</v>
      </c>
      <c r="E445" s="53" t="s">
        <v>241</v>
      </c>
      <c r="F445" s="53" t="s">
        <v>2</v>
      </c>
      <c r="G445" s="53" t="s">
        <v>85</v>
      </c>
      <c r="H445" s="59">
        <f>'вед.прил.14'!I546</f>
        <v>50</v>
      </c>
      <c r="I445" s="59">
        <f>'вед.прил.14'!J546</f>
        <v>0</v>
      </c>
      <c r="J445" s="59">
        <f>H445+I445</f>
        <v>50</v>
      </c>
      <c r="K445" s="59">
        <f>'вед.прил.14'!L546</f>
        <v>50</v>
      </c>
      <c r="L445" s="59">
        <f>'вед.прил.14'!M546</f>
        <v>0</v>
      </c>
      <c r="M445" s="59">
        <f>K445+L445</f>
        <v>50</v>
      </c>
    </row>
    <row r="446" spans="2:13" ht="27">
      <c r="B446" s="76" t="s">
        <v>96</v>
      </c>
      <c r="C446" s="54" t="s">
        <v>56</v>
      </c>
      <c r="D446" s="54" t="s">
        <v>55</v>
      </c>
      <c r="E446" s="54"/>
      <c r="F446" s="54"/>
      <c r="G446" s="54"/>
      <c r="H446" s="56">
        <f aca="true" t="shared" si="161" ref="H446:M446">H447</f>
        <v>7257.2</v>
      </c>
      <c r="I446" s="56">
        <f t="shared" si="161"/>
        <v>0</v>
      </c>
      <c r="J446" s="56">
        <f t="shared" si="161"/>
        <v>7257.2</v>
      </c>
      <c r="K446" s="56">
        <f t="shared" si="161"/>
        <v>7257.2</v>
      </c>
      <c r="L446" s="56">
        <f t="shared" si="161"/>
        <v>0</v>
      </c>
      <c r="M446" s="56">
        <f t="shared" si="161"/>
        <v>7257.2</v>
      </c>
    </row>
    <row r="447" spans="2:13" ht="13.5">
      <c r="B447" s="73" t="s">
        <v>25</v>
      </c>
      <c r="C447" s="52" t="s">
        <v>56</v>
      </c>
      <c r="D447" s="52" t="s">
        <v>55</v>
      </c>
      <c r="E447" s="52" t="s">
        <v>210</v>
      </c>
      <c r="F447" s="52"/>
      <c r="G447" s="52"/>
      <c r="H447" s="57">
        <f aca="true" t="shared" si="162" ref="H447:M447">H448+H455</f>
        <v>7257.2</v>
      </c>
      <c r="I447" s="57">
        <f t="shared" si="162"/>
        <v>0</v>
      </c>
      <c r="J447" s="57">
        <f t="shared" si="162"/>
        <v>7257.2</v>
      </c>
      <c r="K447" s="57">
        <f t="shared" si="162"/>
        <v>7257.2</v>
      </c>
      <c r="L447" s="57">
        <f t="shared" si="162"/>
        <v>0</v>
      </c>
      <c r="M447" s="57">
        <f t="shared" si="162"/>
        <v>7257.2</v>
      </c>
    </row>
    <row r="448" spans="2:13" ht="27">
      <c r="B448" s="78" t="s">
        <v>107</v>
      </c>
      <c r="C448" s="52" t="s">
        <v>56</v>
      </c>
      <c r="D448" s="52" t="s">
        <v>55</v>
      </c>
      <c r="E448" s="52" t="s">
        <v>211</v>
      </c>
      <c r="F448" s="52"/>
      <c r="G448" s="52"/>
      <c r="H448" s="57">
        <f aca="true" t="shared" si="163" ref="H448:M448">H449+H452</f>
        <v>3363.8</v>
      </c>
      <c r="I448" s="57">
        <f t="shared" si="163"/>
        <v>0</v>
      </c>
      <c r="J448" s="57">
        <f t="shared" si="163"/>
        <v>3363.8</v>
      </c>
      <c r="K448" s="57">
        <f t="shared" si="163"/>
        <v>3363.8</v>
      </c>
      <c r="L448" s="57">
        <f t="shared" si="163"/>
        <v>0</v>
      </c>
      <c r="M448" s="57">
        <f t="shared" si="163"/>
        <v>3363.8</v>
      </c>
    </row>
    <row r="449" spans="2:13" ht="88.5" customHeight="1">
      <c r="B449" s="73" t="s">
        <v>344</v>
      </c>
      <c r="C449" s="52" t="s">
        <v>56</v>
      </c>
      <c r="D449" s="52" t="s">
        <v>55</v>
      </c>
      <c r="E449" s="52" t="s">
        <v>211</v>
      </c>
      <c r="F449" s="52" t="s">
        <v>108</v>
      </c>
      <c r="G449" s="52"/>
      <c r="H449" s="57">
        <f aca="true" t="shared" si="164" ref="H449:M450">H450</f>
        <v>3193.5</v>
      </c>
      <c r="I449" s="57">
        <f t="shared" si="164"/>
        <v>0</v>
      </c>
      <c r="J449" s="57">
        <f t="shared" si="164"/>
        <v>3193.5</v>
      </c>
      <c r="K449" s="57">
        <f t="shared" si="164"/>
        <v>3193.5</v>
      </c>
      <c r="L449" s="57">
        <f t="shared" si="164"/>
        <v>0</v>
      </c>
      <c r="M449" s="57">
        <f t="shared" si="164"/>
        <v>3193.5</v>
      </c>
    </row>
    <row r="450" spans="2:13" ht="30.75" customHeight="1">
      <c r="B450" s="73" t="s">
        <v>343</v>
      </c>
      <c r="C450" s="52" t="s">
        <v>56</v>
      </c>
      <c r="D450" s="52" t="s">
        <v>55</v>
      </c>
      <c r="E450" s="52" t="s">
        <v>211</v>
      </c>
      <c r="F450" s="52" t="s">
        <v>109</v>
      </c>
      <c r="G450" s="52"/>
      <c r="H450" s="57">
        <f t="shared" si="164"/>
        <v>3193.5</v>
      </c>
      <c r="I450" s="57">
        <f t="shared" si="164"/>
        <v>0</v>
      </c>
      <c r="J450" s="57">
        <f t="shared" si="164"/>
        <v>3193.5</v>
      </c>
      <c r="K450" s="57">
        <f t="shared" si="164"/>
        <v>3193.5</v>
      </c>
      <c r="L450" s="57">
        <f t="shared" si="164"/>
        <v>0</v>
      </c>
      <c r="M450" s="57">
        <f t="shared" si="164"/>
        <v>3193.5</v>
      </c>
    </row>
    <row r="451" spans="2:13" ht="13.5">
      <c r="B451" s="75" t="s">
        <v>99</v>
      </c>
      <c r="C451" s="53" t="s">
        <v>56</v>
      </c>
      <c r="D451" s="53" t="s">
        <v>55</v>
      </c>
      <c r="E451" s="53" t="s">
        <v>211</v>
      </c>
      <c r="F451" s="53" t="s">
        <v>109</v>
      </c>
      <c r="G451" s="53" t="s">
        <v>85</v>
      </c>
      <c r="H451" s="59">
        <f>'вед.прил.14'!I552</f>
        <v>3193.5</v>
      </c>
      <c r="I451" s="59">
        <f>'вед.прил.14'!J552</f>
        <v>0</v>
      </c>
      <c r="J451" s="59">
        <f>H451+I451</f>
        <v>3193.5</v>
      </c>
      <c r="K451" s="59">
        <f>'вед.прил.14'!L552</f>
        <v>3193.5</v>
      </c>
      <c r="L451" s="59">
        <f>'вед.прил.14'!M552</f>
        <v>0</v>
      </c>
      <c r="M451" s="59">
        <f>K451+L451</f>
        <v>3193.5</v>
      </c>
    </row>
    <row r="452" spans="2:13" ht="41.25">
      <c r="B452" s="74" t="s">
        <v>374</v>
      </c>
      <c r="C452" s="52" t="s">
        <v>56</v>
      </c>
      <c r="D452" s="52" t="s">
        <v>55</v>
      </c>
      <c r="E452" s="52" t="s">
        <v>211</v>
      </c>
      <c r="F452" s="52" t="s">
        <v>110</v>
      </c>
      <c r="G452" s="52"/>
      <c r="H452" s="57">
        <f aca="true" t="shared" si="165" ref="H452:M453">H453</f>
        <v>170.3</v>
      </c>
      <c r="I452" s="57">
        <f t="shared" si="165"/>
        <v>0</v>
      </c>
      <c r="J452" s="57">
        <f t="shared" si="165"/>
        <v>170.3</v>
      </c>
      <c r="K452" s="57">
        <f t="shared" si="165"/>
        <v>170.3</v>
      </c>
      <c r="L452" s="57">
        <f t="shared" si="165"/>
        <v>0</v>
      </c>
      <c r="M452" s="57">
        <f t="shared" si="165"/>
        <v>170.3</v>
      </c>
    </row>
    <row r="453" spans="2:13" ht="41.25">
      <c r="B453" s="74" t="s">
        <v>346</v>
      </c>
      <c r="C453" s="52" t="s">
        <v>56</v>
      </c>
      <c r="D453" s="52" t="s">
        <v>55</v>
      </c>
      <c r="E453" s="52" t="s">
        <v>211</v>
      </c>
      <c r="F453" s="52" t="s">
        <v>112</v>
      </c>
      <c r="G453" s="52"/>
      <c r="H453" s="57">
        <f t="shared" si="165"/>
        <v>170.3</v>
      </c>
      <c r="I453" s="57">
        <f t="shared" si="165"/>
        <v>0</v>
      </c>
      <c r="J453" s="57">
        <f t="shared" si="165"/>
        <v>170.3</v>
      </c>
      <c r="K453" s="57">
        <f t="shared" si="165"/>
        <v>170.3</v>
      </c>
      <c r="L453" s="57">
        <f t="shared" si="165"/>
        <v>0</v>
      </c>
      <c r="M453" s="57">
        <f t="shared" si="165"/>
        <v>170.3</v>
      </c>
    </row>
    <row r="454" spans="2:13" ht="13.5">
      <c r="B454" s="75" t="s">
        <v>99</v>
      </c>
      <c r="C454" s="53" t="s">
        <v>56</v>
      </c>
      <c r="D454" s="53" t="s">
        <v>55</v>
      </c>
      <c r="E454" s="53" t="s">
        <v>211</v>
      </c>
      <c r="F454" s="53" t="s">
        <v>112</v>
      </c>
      <c r="G454" s="53" t="s">
        <v>85</v>
      </c>
      <c r="H454" s="57">
        <f>'вед.прил.14'!I555</f>
        <v>170.3</v>
      </c>
      <c r="I454" s="57">
        <f>'вед.прил.14'!J555</f>
        <v>0</v>
      </c>
      <c r="J454" s="59">
        <f>H454+I454</f>
        <v>170.3</v>
      </c>
      <c r="K454" s="57">
        <f>'вед.прил.14'!L555</f>
        <v>170.3</v>
      </c>
      <c r="L454" s="57">
        <f>'вед.прил.14'!M555</f>
        <v>0</v>
      </c>
      <c r="M454" s="59">
        <f>K454+L454</f>
        <v>170.3</v>
      </c>
    </row>
    <row r="455" spans="2:13" ht="29.25" customHeight="1">
      <c r="B455" s="73" t="s">
        <v>160</v>
      </c>
      <c r="C455" s="52" t="s">
        <v>56</v>
      </c>
      <c r="D455" s="52" t="s">
        <v>55</v>
      </c>
      <c r="E455" s="52" t="s">
        <v>161</v>
      </c>
      <c r="F455" s="52"/>
      <c r="G455" s="52"/>
      <c r="H455" s="57">
        <f aca="true" t="shared" si="166" ref="H455:M455">H456+H459</f>
        <v>3893.3999999999996</v>
      </c>
      <c r="I455" s="57">
        <f t="shared" si="166"/>
        <v>0</v>
      </c>
      <c r="J455" s="57">
        <f t="shared" si="166"/>
        <v>3893.3999999999996</v>
      </c>
      <c r="K455" s="57">
        <f t="shared" si="166"/>
        <v>3893.3999999999996</v>
      </c>
      <c r="L455" s="57">
        <f t="shared" si="166"/>
        <v>0</v>
      </c>
      <c r="M455" s="57">
        <f t="shared" si="166"/>
        <v>3893.3999999999996</v>
      </c>
    </row>
    <row r="456" spans="2:13" ht="90" customHeight="1">
      <c r="B456" s="73" t="s">
        <v>344</v>
      </c>
      <c r="C456" s="52" t="s">
        <v>56</v>
      </c>
      <c r="D456" s="52" t="s">
        <v>55</v>
      </c>
      <c r="E456" s="52" t="s">
        <v>161</v>
      </c>
      <c r="F456" s="52" t="s">
        <v>108</v>
      </c>
      <c r="G456" s="52"/>
      <c r="H456" s="57">
        <f aca="true" t="shared" si="167" ref="H456:M457">H457</f>
        <v>3603.2</v>
      </c>
      <c r="I456" s="57">
        <f t="shared" si="167"/>
        <v>0</v>
      </c>
      <c r="J456" s="57">
        <f t="shared" si="167"/>
        <v>3603.2</v>
      </c>
      <c r="K456" s="57">
        <f t="shared" si="167"/>
        <v>3603.2</v>
      </c>
      <c r="L456" s="57">
        <f t="shared" si="167"/>
        <v>0</v>
      </c>
      <c r="M456" s="57">
        <f t="shared" si="167"/>
        <v>3603.2</v>
      </c>
    </row>
    <row r="457" spans="2:13" ht="27">
      <c r="B457" s="108" t="s">
        <v>118</v>
      </c>
      <c r="C457" s="52" t="s">
        <v>56</v>
      </c>
      <c r="D457" s="52" t="s">
        <v>55</v>
      </c>
      <c r="E457" s="52" t="s">
        <v>161</v>
      </c>
      <c r="F457" s="52" t="s">
        <v>117</v>
      </c>
      <c r="G457" s="52"/>
      <c r="H457" s="57">
        <f t="shared" si="167"/>
        <v>3603.2</v>
      </c>
      <c r="I457" s="57">
        <f t="shared" si="167"/>
        <v>0</v>
      </c>
      <c r="J457" s="57">
        <f t="shared" si="167"/>
        <v>3603.2</v>
      </c>
      <c r="K457" s="57">
        <f t="shared" si="167"/>
        <v>3603.2</v>
      </c>
      <c r="L457" s="57">
        <f t="shared" si="167"/>
        <v>0</v>
      </c>
      <c r="M457" s="57">
        <f t="shared" si="167"/>
        <v>3603.2</v>
      </c>
    </row>
    <row r="458" spans="2:13" ht="13.5">
      <c r="B458" s="77" t="s">
        <v>99</v>
      </c>
      <c r="C458" s="53" t="s">
        <v>56</v>
      </c>
      <c r="D458" s="53" t="s">
        <v>55</v>
      </c>
      <c r="E458" s="53" t="s">
        <v>161</v>
      </c>
      <c r="F458" s="53" t="s">
        <v>117</v>
      </c>
      <c r="G458" s="53" t="s">
        <v>85</v>
      </c>
      <c r="H458" s="59">
        <f>'вед.прил.14'!I559</f>
        <v>3603.2</v>
      </c>
      <c r="I458" s="59">
        <f>'вед.прил.14'!J559</f>
        <v>0</v>
      </c>
      <c r="J458" s="59">
        <f>H458+I458</f>
        <v>3603.2</v>
      </c>
      <c r="K458" s="59">
        <f>'вед.прил.14'!L559</f>
        <v>3603.2</v>
      </c>
      <c r="L458" s="59">
        <f>'вед.прил.14'!M559</f>
        <v>0</v>
      </c>
      <c r="M458" s="59">
        <f>K458+L458</f>
        <v>3603.2</v>
      </c>
    </row>
    <row r="459" spans="2:13" ht="41.25">
      <c r="B459" s="74" t="s">
        <v>374</v>
      </c>
      <c r="C459" s="52" t="s">
        <v>56</v>
      </c>
      <c r="D459" s="52" t="s">
        <v>55</v>
      </c>
      <c r="E459" s="52" t="s">
        <v>161</v>
      </c>
      <c r="F459" s="52" t="s">
        <v>110</v>
      </c>
      <c r="G459" s="52"/>
      <c r="H459" s="57">
        <f aca="true" t="shared" si="168" ref="H459:M460">H460</f>
        <v>290.2</v>
      </c>
      <c r="I459" s="57">
        <f t="shared" si="168"/>
        <v>0</v>
      </c>
      <c r="J459" s="57">
        <f t="shared" si="168"/>
        <v>290.2</v>
      </c>
      <c r="K459" s="57">
        <f t="shared" si="168"/>
        <v>290.2</v>
      </c>
      <c r="L459" s="57">
        <f t="shared" si="168"/>
        <v>0</v>
      </c>
      <c r="M459" s="57">
        <f t="shared" si="168"/>
        <v>290.2</v>
      </c>
    </row>
    <row r="460" spans="2:13" ht="41.25">
      <c r="B460" s="74" t="s">
        <v>346</v>
      </c>
      <c r="C460" s="52" t="s">
        <v>56</v>
      </c>
      <c r="D460" s="52" t="s">
        <v>55</v>
      </c>
      <c r="E460" s="52" t="s">
        <v>161</v>
      </c>
      <c r="F460" s="52" t="s">
        <v>112</v>
      </c>
      <c r="G460" s="52"/>
      <c r="H460" s="57">
        <f t="shared" si="168"/>
        <v>290.2</v>
      </c>
      <c r="I460" s="57">
        <f t="shared" si="168"/>
        <v>0</v>
      </c>
      <c r="J460" s="57">
        <f t="shared" si="168"/>
        <v>290.2</v>
      </c>
      <c r="K460" s="57">
        <f t="shared" si="168"/>
        <v>290.2</v>
      </c>
      <c r="L460" s="57">
        <f t="shared" si="168"/>
        <v>0</v>
      </c>
      <c r="M460" s="57">
        <f t="shared" si="168"/>
        <v>290.2</v>
      </c>
    </row>
    <row r="461" spans="2:13" ht="13.5">
      <c r="B461" s="75" t="s">
        <v>99</v>
      </c>
      <c r="C461" s="53" t="s">
        <v>56</v>
      </c>
      <c r="D461" s="53" t="s">
        <v>55</v>
      </c>
      <c r="E461" s="53" t="s">
        <v>161</v>
      </c>
      <c r="F461" s="53" t="s">
        <v>112</v>
      </c>
      <c r="G461" s="53" t="s">
        <v>85</v>
      </c>
      <c r="H461" s="59">
        <f>'вед.прил.14'!I562</f>
        <v>290.2</v>
      </c>
      <c r="I461" s="59">
        <f>'вед.прил.14'!J562</f>
        <v>0</v>
      </c>
      <c r="J461" s="59">
        <f>H461+I461</f>
        <v>290.2</v>
      </c>
      <c r="K461" s="59">
        <f>'вед.прил.14'!L562</f>
        <v>290.2</v>
      </c>
      <c r="L461" s="59">
        <f>'вед.прил.14'!M562</f>
        <v>0</v>
      </c>
      <c r="M461" s="59">
        <f>K461+L461</f>
        <v>290.2</v>
      </c>
    </row>
    <row r="462" spans="2:13" ht="15" customHeight="1">
      <c r="B462" s="76" t="s">
        <v>49</v>
      </c>
      <c r="C462" s="54" t="s">
        <v>66</v>
      </c>
      <c r="D462" s="52"/>
      <c r="E462" s="52"/>
      <c r="F462" s="52"/>
      <c r="G462" s="52"/>
      <c r="H462" s="56">
        <f aca="true" t="shared" si="169" ref="H462:M462">H465+H471+H492+H539</f>
        <v>38201.899999999994</v>
      </c>
      <c r="I462" s="56">
        <f t="shared" si="169"/>
        <v>582.7</v>
      </c>
      <c r="J462" s="56">
        <f t="shared" si="169"/>
        <v>38784.6</v>
      </c>
      <c r="K462" s="56">
        <f t="shared" si="169"/>
        <v>39175.5</v>
      </c>
      <c r="L462" s="56">
        <f t="shared" si="169"/>
        <v>-548.4</v>
      </c>
      <c r="M462" s="56">
        <f t="shared" si="169"/>
        <v>38627.1</v>
      </c>
    </row>
    <row r="463" spans="2:13" ht="16.5" customHeight="1">
      <c r="B463" s="93" t="s">
        <v>99</v>
      </c>
      <c r="C463" s="54" t="s">
        <v>66</v>
      </c>
      <c r="D463" s="52"/>
      <c r="E463" s="52"/>
      <c r="F463" s="52"/>
      <c r="G463" s="52" t="s">
        <v>85</v>
      </c>
      <c r="H463" s="56">
        <f aca="true" t="shared" si="170" ref="H463:M463">H470+H480+H484+H527+H491+H538</f>
        <v>10055</v>
      </c>
      <c r="I463" s="56">
        <f t="shared" si="170"/>
        <v>0</v>
      </c>
      <c r="J463" s="56">
        <f t="shared" si="170"/>
        <v>10055</v>
      </c>
      <c r="K463" s="56">
        <f t="shared" si="170"/>
        <v>10377.6</v>
      </c>
      <c r="L463" s="56">
        <f t="shared" si="170"/>
        <v>0</v>
      </c>
      <c r="M463" s="56">
        <f t="shared" si="170"/>
        <v>10377.6</v>
      </c>
    </row>
    <row r="464" spans="2:13" ht="15.75" customHeight="1">
      <c r="B464" s="93" t="s">
        <v>100</v>
      </c>
      <c r="C464" s="54" t="s">
        <v>66</v>
      </c>
      <c r="D464" s="52"/>
      <c r="E464" s="52"/>
      <c r="F464" s="52"/>
      <c r="G464" s="52" t="s">
        <v>86</v>
      </c>
      <c r="H464" s="56">
        <f aca="true" t="shared" si="171" ref="H464:M464">H497+H501+H509+H513+H515+H519+H523+H531+H544+H547+H476+H505</f>
        <v>28146.9</v>
      </c>
      <c r="I464" s="56">
        <f t="shared" si="171"/>
        <v>582.7</v>
      </c>
      <c r="J464" s="56">
        <f t="shared" si="171"/>
        <v>28729.600000000002</v>
      </c>
      <c r="K464" s="56">
        <f t="shared" si="171"/>
        <v>28797.900000000005</v>
      </c>
      <c r="L464" s="56">
        <f t="shared" si="171"/>
        <v>-548.4</v>
      </c>
      <c r="M464" s="56">
        <f t="shared" si="171"/>
        <v>28249.500000000004</v>
      </c>
    </row>
    <row r="465" spans="2:13" ht="15" customHeight="1">
      <c r="B465" s="76" t="s">
        <v>50</v>
      </c>
      <c r="C465" s="54">
        <v>10</v>
      </c>
      <c r="D465" s="54" t="s">
        <v>52</v>
      </c>
      <c r="E465" s="54"/>
      <c r="F465" s="54"/>
      <c r="G465" s="54"/>
      <c r="H465" s="56">
        <f aca="true" t="shared" si="172" ref="H465:M469">H466</f>
        <v>7485.6</v>
      </c>
      <c r="I465" s="56">
        <f t="shared" si="172"/>
        <v>0</v>
      </c>
      <c r="J465" s="56">
        <f t="shared" si="172"/>
        <v>7485.6</v>
      </c>
      <c r="K465" s="56">
        <f t="shared" si="172"/>
        <v>7485.6</v>
      </c>
      <c r="L465" s="56">
        <f t="shared" si="172"/>
        <v>0</v>
      </c>
      <c r="M465" s="56">
        <f t="shared" si="172"/>
        <v>7485.6</v>
      </c>
    </row>
    <row r="466" spans="2:13" ht="13.5">
      <c r="B466" s="73" t="s">
        <v>25</v>
      </c>
      <c r="C466" s="52" t="s">
        <v>66</v>
      </c>
      <c r="D466" s="52" t="s">
        <v>52</v>
      </c>
      <c r="E466" s="52" t="s">
        <v>210</v>
      </c>
      <c r="F466" s="52"/>
      <c r="G466" s="52"/>
      <c r="H466" s="57">
        <f t="shared" si="172"/>
        <v>7485.6</v>
      </c>
      <c r="I466" s="57">
        <f t="shared" si="172"/>
        <v>0</v>
      </c>
      <c r="J466" s="57">
        <f t="shared" si="172"/>
        <v>7485.6</v>
      </c>
      <c r="K466" s="57">
        <f t="shared" si="172"/>
        <v>7485.6</v>
      </c>
      <c r="L466" s="57">
        <f t="shared" si="172"/>
        <v>0</v>
      </c>
      <c r="M466" s="57">
        <f t="shared" si="172"/>
        <v>7485.6</v>
      </c>
    </row>
    <row r="467" spans="2:13" ht="46.5" customHeight="1">
      <c r="B467" s="73" t="s">
        <v>193</v>
      </c>
      <c r="C467" s="52">
        <v>10</v>
      </c>
      <c r="D467" s="52" t="s">
        <v>52</v>
      </c>
      <c r="E467" s="52" t="s">
        <v>269</v>
      </c>
      <c r="F467" s="52"/>
      <c r="G467" s="52"/>
      <c r="H467" s="57">
        <f t="shared" si="172"/>
        <v>7485.6</v>
      </c>
      <c r="I467" s="57">
        <f t="shared" si="172"/>
        <v>0</v>
      </c>
      <c r="J467" s="57">
        <f t="shared" si="172"/>
        <v>7485.6</v>
      </c>
      <c r="K467" s="57">
        <f t="shared" si="172"/>
        <v>7485.6</v>
      </c>
      <c r="L467" s="57">
        <f t="shared" si="172"/>
        <v>0</v>
      </c>
      <c r="M467" s="57">
        <f t="shared" si="172"/>
        <v>7485.6</v>
      </c>
    </row>
    <row r="468" spans="2:13" ht="27">
      <c r="B468" s="73" t="s">
        <v>124</v>
      </c>
      <c r="C468" s="52">
        <v>10</v>
      </c>
      <c r="D468" s="52" t="s">
        <v>52</v>
      </c>
      <c r="E468" s="52" t="s">
        <v>269</v>
      </c>
      <c r="F468" s="52" t="s">
        <v>123</v>
      </c>
      <c r="G468" s="52"/>
      <c r="H468" s="57">
        <f t="shared" si="172"/>
        <v>7485.6</v>
      </c>
      <c r="I468" s="57">
        <f t="shared" si="172"/>
        <v>0</v>
      </c>
      <c r="J468" s="57">
        <f t="shared" si="172"/>
        <v>7485.6</v>
      </c>
      <c r="K468" s="57">
        <f t="shared" si="172"/>
        <v>7485.6</v>
      </c>
      <c r="L468" s="57">
        <f t="shared" si="172"/>
        <v>0</v>
      </c>
      <c r="M468" s="57">
        <f t="shared" si="172"/>
        <v>7485.6</v>
      </c>
    </row>
    <row r="469" spans="2:13" ht="35.25" customHeight="1">
      <c r="B469" s="73" t="s">
        <v>165</v>
      </c>
      <c r="C469" s="52">
        <v>10</v>
      </c>
      <c r="D469" s="52" t="s">
        <v>52</v>
      </c>
      <c r="E469" s="52" t="s">
        <v>269</v>
      </c>
      <c r="F469" s="52" t="s">
        <v>127</v>
      </c>
      <c r="G469" s="52"/>
      <c r="H469" s="57">
        <f t="shared" si="172"/>
        <v>7485.6</v>
      </c>
      <c r="I469" s="57">
        <f t="shared" si="172"/>
        <v>0</v>
      </c>
      <c r="J469" s="57">
        <f t="shared" si="172"/>
        <v>7485.6</v>
      </c>
      <c r="K469" s="57">
        <f t="shared" si="172"/>
        <v>7485.6</v>
      </c>
      <c r="L469" s="57">
        <f t="shared" si="172"/>
        <v>0</v>
      </c>
      <c r="M469" s="57">
        <f t="shared" si="172"/>
        <v>7485.6</v>
      </c>
    </row>
    <row r="470" spans="2:13" ht="13.5">
      <c r="B470" s="75" t="s">
        <v>99</v>
      </c>
      <c r="C470" s="53">
        <v>10</v>
      </c>
      <c r="D470" s="53" t="s">
        <v>52</v>
      </c>
      <c r="E470" s="53" t="s">
        <v>269</v>
      </c>
      <c r="F470" s="53" t="s">
        <v>127</v>
      </c>
      <c r="G470" s="53" t="s">
        <v>85</v>
      </c>
      <c r="H470" s="59">
        <f>'вед.прил.14'!I312</f>
        <v>7485.6</v>
      </c>
      <c r="I470" s="59">
        <f>'вед.прил.14'!J312</f>
        <v>0</v>
      </c>
      <c r="J470" s="59">
        <f>H470+I470</f>
        <v>7485.6</v>
      </c>
      <c r="K470" s="59">
        <f>'вед.прил.14'!L312</f>
        <v>7485.6</v>
      </c>
      <c r="L470" s="59">
        <f>'вед.прил.14'!M312</f>
        <v>0</v>
      </c>
      <c r="M470" s="59">
        <f>K470+L470</f>
        <v>7485.6</v>
      </c>
    </row>
    <row r="471" spans="2:13" ht="15.75" customHeight="1">
      <c r="B471" s="79" t="s">
        <v>64</v>
      </c>
      <c r="C471" s="54" t="s">
        <v>66</v>
      </c>
      <c r="D471" s="54" t="s">
        <v>53</v>
      </c>
      <c r="E471" s="54"/>
      <c r="F471" s="54"/>
      <c r="G471" s="54"/>
      <c r="H471" s="56">
        <f aca="true" t="shared" si="173" ref="H471:M471">H472+H485</f>
        <v>126</v>
      </c>
      <c r="I471" s="56">
        <f t="shared" si="173"/>
        <v>582.7</v>
      </c>
      <c r="J471" s="56">
        <f t="shared" si="173"/>
        <v>708.7</v>
      </c>
      <c r="K471" s="56">
        <f t="shared" si="173"/>
        <v>674.4</v>
      </c>
      <c r="L471" s="56">
        <f t="shared" si="173"/>
        <v>-548.4</v>
      </c>
      <c r="M471" s="56">
        <f t="shared" si="173"/>
        <v>126</v>
      </c>
    </row>
    <row r="472" spans="2:13" ht="17.25" customHeight="1">
      <c r="B472" s="73" t="s">
        <v>25</v>
      </c>
      <c r="C472" s="52" t="s">
        <v>66</v>
      </c>
      <c r="D472" s="52" t="s">
        <v>53</v>
      </c>
      <c r="E472" s="52" t="s">
        <v>129</v>
      </c>
      <c r="F472" s="52"/>
      <c r="G472" s="52"/>
      <c r="H472" s="57">
        <f aca="true" t="shared" si="174" ref="H472:M472">H477+H481+H473</f>
        <v>126</v>
      </c>
      <c r="I472" s="57">
        <f t="shared" si="174"/>
        <v>582.7</v>
      </c>
      <c r="J472" s="57">
        <f t="shared" si="174"/>
        <v>708.7</v>
      </c>
      <c r="K472" s="57">
        <f t="shared" si="174"/>
        <v>674.4</v>
      </c>
      <c r="L472" s="57">
        <f t="shared" si="174"/>
        <v>-548.4</v>
      </c>
      <c r="M472" s="57">
        <f t="shared" si="174"/>
        <v>126</v>
      </c>
    </row>
    <row r="473" spans="2:13" ht="69">
      <c r="B473" s="144" t="s">
        <v>356</v>
      </c>
      <c r="C473" s="52" t="s">
        <v>66</v>
      </c>
      <c r="D473" s="52" t="s">
        <v>53</v>
      </c>
      <c r="E473" s="52" t="s">
        <v>331</v>
      </c>
      <c r="F473" s="52"/>
      <c r="G473" s="52"/>
      <c r="H473" s="57">
        <f aca="true" t="shared" si="175" ref="H473:M475">H474</f>
        <v>0</v>
      </c>
      <c r="I473" s="57">
        <f t="shared" si="175"/>
        <v>582.7</v>
      </c>
      <c r="J473" s="57">
        <f t="shared" si="175"/>
        <v>582.7</v>
      </c>
      <c r="K473" s="57">
        <f t="shared" si="175"/>
        <v>548.4</v>
      </c>
      <c r="L473" s="57">
        <f t="shared" si="175"/>
        <v>-548.4</v>
      </c>
      <c r="M473" s="57">
        <f t="shared" si="175"/>
        <v>0</v>
      </c>
    </row>
    <row r="474" spans="2:13" ht="27">
      <c r="B474" s="74" t="s">
        <v>124</v>
      </c>
      <c r="C474" s="52" t="s">
        <v>66</v>
      </c>
      <c r="D474" s="52" t="s">
        <v>53</v>
      </c>
      <c r="E474" s="52" t="s">
        <v>331</v>
      </c>
      <c r="F474" s="52" t="s">
        <v>123</v>
      </c>
      <c r="G474" s="52"/>
      <c r="H474" s="57">
        <f t="shared" si="175"/>
        <v>0</v>
      </c>
      <c r="I474" s="57">
        <f t="shared" si="175"/>
        <v>582.7</v>
      </c>
      <c r="J474" s="57">
        <f t="shared" si="175"/>
        <v>582.7</v>
      </c>
      <c r="K474" s="57">
        <f t="shared" si="175"/>
        <v>548.4</v>
      </c>
      <c r="L474" s="57">
        <f t="shared" si="175"/>
        <v>-548.4</v>
      </c>
      <c r="M474" s="57">
        <f t="shared" si="175"/>
        <v>0</v>
      </c>
    </row>
    <row r="475" spans="2:13" ht="27.75" customHeight="1">
      <c r="B475" s="74" t="s">
        <v>165</v>
      </c>
      <c r="C475" s="52" t="s">
        <v>66</v>
      </c>
      <c r="D475" s="52" t="s">
        <v>53</v>
      </c>
      <c r="E475" s="52" t="s">
        <v>331</v>
      </c>
      <c r="F475" s="52" t="s">
        <v>127</v>
      </c>
      <c r="G475" s="52"/>
      <c r="H475" s="57">
        <f t="shared" si="175"/>
        <v>0</v>
      </c>
      <c r="I475" s="57">
        <f t="shared" si="175"/>
        <v>582.7</v>
      </c>
      <c r="J475" s="57">
        <f t="shared" si="175"/>
        <v>582.7</v>
      </c>
      <c r="K475" s="57">
        <f t="shared" si="175"/>
        <v>548.4</v>
      </c>
      <c r="L475" s="57">
        <f t="shared" si="175"/>
        <v>-548.4</v>
      </c>
      <c r="M475" s="57">
        <f t="shared" si="175"/>
        <v>0</v>
      </c>
    </row>
    <row r="476" spans="2:13" ht="13.5">
      <c r="B476" s="75" t="s">
        <v>100</v>
      </c>
      <c r="C476" s="53" t="s">
        <v>66</v>
      </c>
      <c r="D476" s="53" t="s">
        <v>53</v>
      </c>
      <c r="E476" s="53" t="s">
        <v>331</v>
      </c>
      <c r="F476" s="53" t="s">
        <v>127</v>
      </c>
      <c r="G476" s="53" t="s">
        <v>86</v>
      </c>
      <c r="H476" s="59">
        <f>'вед.прил.14'!I626</f>
        <v>0</v>
      </c>
      <c r="I476" s="59">
        <f>'вед.прил.14'!J626</f>
        <v>582.7</v>
      </c>
      <c r="J476" s="59">
        <f>H476+I476</f>
        <v>582.7</v>
      </c>
      <c r="K476" s="59">
        <f>'вед.прил.14'!L626</f>
        <v>548.4</v>
      </c>
      <c r="L476" s="59">
        <f>'вед.прил.14'!P626</f>
        <v>-548.4</v>
      </c>
      <c r="M476" s="59">
        <f>'вед.прил.14'!W626</f>
        <v>0</v>
      </c>
    </row>
    <row r="477" spans="2:13" ht="54.75">
      <c r="B477" s="83" t="s">
        <v>196</v>
      </c>
      <c r="C477" s="52" t="s">
        <v>66</v>
      </c>
      <c r="D477" s="52" t="s">
        <v>53</v>
      </c>
      <c r="E477" s="52" t="s">
        <v>266</v>
      </c>
      <c r="F477" s="52"/>
      <c r="G477" s="52"/>
      <c r="H477" s="57">
        <f aca="true" t="shared" si="176" ref="H477:M479">H478</f>
        <v>36</v>
      </c>
      <c r="I477" s="57">
        <f t="shared" si="176"/>
        <v>0</v>
      </c>
      <c r="J477" s="57">
        <f t="shared" si="176"/>
        <v>36</v>
      </c>
      <c r="K477" s="57">
        <f t="shared" si="176"/>
        <v>36</v>
      </c>
      <c r="L477" s="57">
        <f t="shared" si="176"/>
        <v>0</v>
      </c>
      <c r="M477" s="57">
        <f t="shared" si="176"/>
        <v>36</v>
      </c>
    </row>
    <row r="478" spans="2:13" ht="27">
      <c r="B478" s="73" t="s">
        <v>124</v>
      </c>
      <c r="C478" s="52">
        <v>10</v>
      </c>
      <c r="D478" s="52" t="s">
        <v>53</v>
      </c>
      <c r="E478" s="52" t="s">
        <v>266</v>
      </c>
      <c r="F478" s="52" t="s">
        <v>123</v>
      </c>
      <c r="G478" s="52"/>
      <c r="H478" s="57">
        <f t="shared" si="176"/>
        <v>36</v>
      </c>
      <c r="I478" s="57">
        <f t="shared" si="176"/>
        <v>0</v>
      </c>
      <c r="J478" s="57">
        <f t="shared" si="176"/>
        <v>36</v>
      </c>
      <c r="K478" s="57">
        <f t="shared" si="176"/>
        <v>36</v>
      </c>
      <c r="L478" s="57">
        <f t="shared" si="176"/>
        <v>0</v>
      </c>
      <c r="M478" s="57">
        <f t="shared" si="176"/>
        <v>36</v>
      </c>
    </row>
    <row r="479" spans="2:13" ht="27">
      <c r="B479" s="73" t="s">
        <v>126</v>
      </c>
      <c r="C479" s="52">
        <v>10</v>
      </c>
      <c r="D479" s="52" t="s">
        <v>53</v>
      </c>
      <c r="E479" s="52" t="s">
        <v>266</v>
      </c>
      <c r="F479" s="52" t="s">
        <v>125</v>
      </c>
      <c r="G479" s="52"/>
      <c r="H479" s="57">
        <f t="shared" si="176"/>
        <v>36</v>
      </c>
      <c r="I479" s="57">
        <f t="shared" si="176"/>
        <v>0</v>
      </c>
      <c r="J479" s="57">
        <f t="shared" si="176"/>
        <v>36</v>
      </c>
      <c r="K479" s="57">
        <f t="shared" si="176"/>
        <v>36</v>
      </c>
      <c r="L479" s="57">
        <f t="shared" si="176"/>
        <v>0</v>
      </c>
      <c r="M479" s="57">
        <f t="shared" si="176"/>
        <v>36</v>
      </c>
    </row>
    <row r="480" spans="2:13" ht="13.5">
      <c r="B480" s="75" t="s">
        <v>99</v>
      </c>
      <c r="C480" s="53">
        <v>10</v>
      </c>
      <c r="D480" s="53" t="s">
        <v>53</v>
      </c>
      <c r="E480" s="53" t="s">
        <v>266</v>
      </c>
      <c r="F480" s="53" t="s">
        <v>125</v>
      </c>
      <c r="G480" s="53" t="s">
        <v>85</v>
      </c>
      <c r="H480" s="59">
        <f>'вед.прил.14'!I318</f>
        <v>36</v>
      </c>
      <c r="I480" s="59">
        <f>'вед.прил.14'!J318</f>
        <v>0</v>
      </c>
      <c r="J480" s="59">
        <f>H480+I480</f>
        <v>36</v>
      </c>
      <c r="K480" s="59">
        <f>'вед.прил.14'!L318</f>
        <v>36</v>
      </c>
      <c r="L480" s="59">
        <f>'вед.прил.14'!M318</f>
        <v>0</v>
      </c>
      <c r="M480" s="59">
        <f>K480+L480</f>
        <v>36</v>
      </c>
    </row>
    <row r="481" spans="2:13" ht="98.25" customHeight="1">
      <c r="B481" s="83" t="s">
        <v>195</v>
      </c>
      <c r="C481" s="52" t="s">
        <v>66</v>
      </c>
      <c r="D481" s="52" t="s">
        <v>53</v>
      </c>
      <c r="E481" s="52" t="s">
        <v>267</v>
      </c>
      <c r="F481" s="52"/>
      <c r="G481" s="52"/>
      <c r="H481" s="57">
        <f aca="true" t="shared" si="177" ref="H481:M483">H482</f>
        <v>90</v>
      </c>
      <c r="I481" s="57">
        <f t="shared" si="177"/>
        <v>0</v>
      </c>
      <c r="J481" s="57">
        <f t="shared" si="177"/>
        <v>90</v>
      </c>
      <c r="K481" s="57">
        <f t="shared" si="177"/>
        <v>90</v>
      </c>
      <c r="L481" s="57">
        <f t="shared" si="177"/>
        <v>0</v>
      </c>
      <c r="M481" s="57">
        <f t="shared" si="177"/>
        <v>90</v>
      </c>
    </row>
    <row r="482" spans="2:13" ht="27">
      <c r="B482" s="73" t="s">
        <v>124</v>
      </c>
      <c r="C482" s="52">
        <v>10</v>
      </c>
      <c r="D482" s="52" t="s">
        <v>53</v>
      </c>
      <c r="E482" s="52" t="s">
        <v>267</v>
      </c>
      <c r="F482" s="52" t="s">
        <v>123</v>
      </c>
      <c r="G482" s="52"/>
      <c r="H482" s="57">
        <f t="shared" si="177"/>
        <v>90</v>
      </c>
      <c r="I482" s="57">
        <f t="shared" si="177"/>
        <v>0</v>
      </c>
      <c r="J482" s="57">
        <f t="shared" si="177"/>
        <v>90</v>
      </c>
      <c r="K482" s="57">
        <f t="shared" si="177"/>
        <v>90</v>
      </c>
      <c r="L482" s="57">
        <f t="shared" si="177"/>
        <v>0</v>
      </c>
      <c r="M482" s="57">
        <f t="shared" si="177"/>
        <v>90</v>
      </c>
    </row>
    <row r="483" spans="2:13" ht="33" customHeight="1">
      <c r="B483" s="73" t="s">
        <v>165</v>
      </c>
      <c r="C483" s="52">
        <v>10</v>
      </c>
      <c r="D483" s="52" t="s">
        <v>53</v>
      </c>
      <c r="E483" s="52" t="s">
        <v>267</v>
      </c>
      <c r="F483" s="52" t="s">
        <v>127</v>
      </c>
      <c r="G483" s="52"/>
      <c r="H483" s="57">
        <f t="shared" si="177"/>
        <v>90</v>
      </c>
      <c r="I483" s="57">
        <f t="shared" si="177"/>
        <v>0</v>
      </c>
      <c r="J483" s="57">
        <f t="shared" si="177"/>
        <v>90</v>
      </c>
      <c r="K483" s="57">
        <f t="shared" si="177"/>
        <v>90</v>
      </c>
      <c r="L483" s="57">
        <f t="shared" si="177"/>
        <v>0</v>
      </c>
      <c r="M483" s="57">
        <f t="shared" si="177"/>
        <v>90</v>
      </c>
    </row>
    <row r="484" spans="2:13" ht="13.5">
      <c r="B484" s="75" t="s">
        <v>99</v>
      </c>
      <c r="C484" s="53">
        <v>10</v>
      </c>
      <c r="D484" s="53" t="s">
        <v>53</v>
      </c>
      <c r="E484" s="53" t="s">
        <v>268</v>
      </c>
      <c r="F484" s="53" t="s">
        <v>127</v>
      </c>
      <c r="G484" s="53" t="s">
        <v>85</v>
      </c>
      <c r="H484" s="59">
        <f>'вед.прил.14'!I322</f>
        <v>90</v>
      </c>
      <c r="I484" s="59">
        <f>'вед.прил.14'!J322</f>
        <v>0</v>
      </c>
      <c r="J484" s="59">
        <f>H484+I484</f>
        <v>90</v>
      </c>
      <c r="K484" s="59">
        <f>'вед.прил.14'!L322</f>
        <v>90</v>
      </c>
      <c r="L484" s="59">
        <f>'вед.прил.14'!M322</f>
        <v>0</v>
      </c>
      <c r="M484" s="59">
        <f>K484+L484</f>
        <v>90</v>
      </c>
    </row>
    <row r="485" spans="2:13" ht="30.75" customHeight="1">
      <c r="B485" s="84" t="s">
        <v>334</v>
      </c>
      <c r="C485" s="52" t="s">
        <v>66</v>
      </c>
      <c r="D485" s="52" t="s">
        <v>53</v>
      </c>
      <c r="E485" s="52" t="s">
        <v>227</v>
      </c>
      <c r="F485" s="52"/>
      <c r="G485" s="52"/>
      <c r="H485" s="57">
        <f aca="true" t="shared" si="178" ref="H485:M490">H486</f>
        <v>0</v>
      </c>
      <c r="I485" s="57">
        <f t="shared" si="178"/>
        <v>0</v>
      </c>
      <c r="J485" s="57">
        <f t="shared" si="178"/>
        <v>0</v>
      </c>
      <c r="K485" s="57">
        <f t="shared" si="178"/>
        <v>0</v>
      </c>
      <c r="L485" s="57">
        <f t="shared" si="178"/>
        <v>0</v>
      </c>
      <c r="M485" s="57">
        <f t="shared" si="178"/>
        <v>0</v>
      </c>
    </row>
    <row r="486" spans="2:13" ht="30" customHeight="1">
      <c r="B486" s="74" t="s">
        <v>357</v>
      </c>
      <c r="C486" s="52" t="s">
        <v>66</v>
      </c>
      <c r="D486" s="52" t="s">
        <v>53</v>
      </c>
      <c r="E486" s="52" t="s">
        <v>228</v>
      </c>
      <c r="F486" s="52"/>
      <c r="G486" s="52"/>
      <c r="H486" s="57">
        <f t="shared" si="178"/>
        <v>0</v>
      </c>
      <c r="I486" s="57">
        <f t="shared" si="178"/>
        <v>0</v>
      </c>
      <c r="J486" s="57">
        <f t="shared" si="178"/>
        <v>0</v>
      </c>
      <c r="K486" s="57">
        <f t="shared" si="178"/>
        <v>0</v>
      </c>
      <c r="L486" s="57">
        <f t="shared" si="178"/>
        <v>0</v>
      </c>
      <c r="M486" s="57">
        <f t="shared" si="178"/>
        <v>0</v>
      </c>
    </row>
    <row r="487" spans="2:13" ht="72.75" customHeight="1">
      <c r="B487" s="74" t="s">
        <v>358</v>
      </c>
      <c r="C487" s="52" t="s">
        <v>66</v>
      </c>
      <c r="D487" s="52" t="s">
        <v>53</v>
      </c>
      <c r="E487" s="52" t="s">
        <v>229</v>
      </c>
      <c r="F487" s="52"/>
      <c r="G487" s="52"/>
      <c r="H487" s="57">
        <f t="shared" si="178"/>
        <v>0</v>
      </c>
      <c r="I487" s="57">
        <f t="shared" si="178"/>
        <v>0</v>
      </c>
      <c r="J487" s="57">
        <f t="shared" si="178"/>
        <v>0</v>
      </c>
      <c r="K487" s="57">
        <f t="shared" si="178"/>
        <v>0</v>
      </c>
      <c r="L487" s="57">
        <f t="shared" si="178"/>
        <v>0</v>
      </c>
      <c r="M487" s="57">
        <f t="shared" si="178"/>
        <v>0</v>
      </c>
    </row>
    <row r="488" spans="2:13" ht="13.5">
      <c r="B488" s="74" t="s">
        <v>234</v>
      </c>
      <c r="C488" s="52" t="s">
        <v>66</v>
      </c>
      <c r="D488" s="52" t="s">
        <v>53</v>
      </c>
      <c r="E488" s="99" t="s">
        <v>359</v>
      </c>
      <c r="F488" s="52"/>
      <c r="G488" s="52"/>
      <c r="H488" s="57">
        <f t="shared" si="178"/>
        <v>0</v>
      </c>
      <c r="I488" s="57">
        <f t="shared" si="178"/>
        <v>0</v>
      </c>
      <c r="J488" s="57">
        <f t="shared" si="178"/>
        <v>0</v>
      </c>
      <c r="K488" s="57">
        <f t="shared" si="178"/>
        <v>0</v>
      </c>
      <c r="L488" s="57">
        <f t="shared" si="178"/>
        <v>0</v>
      </c>
      <c r="M488" s="57">
        <f t="shared" si="178"/>
        <v>0</v>
      </c>
    </row>
    <row r="489" spans="2:13" ht="27">
      <c r="B489" s="74" t="s">
        <v>124</v>
      </c>
      <c r="C489" s="52" t="s">
        <v>66</v>
      </c>
      <c r="D489" s="52" t="s">
        <v>53</v>
      </c>
      <c r="E489" s="99" t="s">
        <v>359</v>
      </c>
      <c r="F489" s="52" t="s">
        <v>123</v>
      </c>
      <c r="G489" s="52"/>
      <c r="H489" s="57">
        <f t="shared" si="178"/>
        <v>0</v>
      </c>
      <c r="I489" s="57">
        <f t="shared" si="178"/>
        <v>0</v>
      </c>
      <c r="J489" s="57">
        <f t="shared" si="178"/>
        <v>0</v>
      </c>
      <c r="K489" s="57">
        <f t="shared" si="178"/>
        <v>0</v>
      </c>
      <c r="L489" s="57">
        <f t="shared" si="178"/>
        <v>0</v>
      </c>
      <c r="M489" s="57">
        <f t="shared" si="178"/>
        <v>0</v>
      </c>
    </row>
    <row r="490" spans="2:13" ht="31.5" customHeight="1">
      <c r="B490" s="74" t="s">
        <v>165</v>
      </c>
      <c r="C490" s="52" t="s">
        <v>66</v>
      </c>
      <c r="D490" s="52" t="s">
        <v>53</v>
      </c>
      <c r="E490" s="99" t="s">
        <v>359</v>
      </c>
      <c r="F490" s="52" t="s">
        <v>127</v>
      </c>
      <c r="G490" s="52"/>
      <c r="H490" s="57">
        <f t="shared" si="178"/>
        <v>0</v>
      </c>
      <c r="I490" s="57">
        <f t="shared" si="178"/>
        <v>0</v>
      </c>
      <c r="J490" s="57">
        <f t="shared" si="178"/>
        <v>0</v>
      </c>
      <c r="K490" s="57">
        <f t="shared" si="178"/>
        <v>0</v>
      </c>
      <c r="L490" s="57">
        <f t="shared" si="178"/>
        <v>0</v>
      </c>
      <c r="M490" s="57">
        <f t="shared" si="178"/>
        <v>0</v>
      </c>
    </row>
    <row r="491" spans="2:13" ht="18.75" customHeight="1">
      <c r="B491" s="75" t="s">
        <v>99</v>
      </c>
      <c r="C491" s="53" t="s">
        <v>66</v>
      </c>
      <c r="D491" s="53" t="s">
        <v>53</v>
      </c>
      <c r="E491" s="121" t="s">
        <v>359</v>
      </c>
      <c r="F491" s="53" t="s">
        <v>127</v>
      </c>
      <c r="G491" s="53" t="s">
        <v>85</v>
      </c>
      <c r="H491" s="59">
        <f>'вед.прил.14'!I571</f>
        <v>0</v>
      </c>
      <c r="I491" s="59">
        <f>'вед.прил.14'!J571</f>
        <v>0</v>
      </c>
      <c r="J491" s="59">
        <f>H491+I491</f>
        <v>0</v>
      </c>
      <c r="K491" s="59">
        <f>'вед.прил.14'!L571</f>
        <v>0</v>
      </c>
      <c r="L491" s="59">
        <f>'вед.прил.14'!P579</f>
        <v>0</v>
      </c>
      <c r="M491" s="59">
        <f>K491+L491</f>
        <v>0</v>
      </c>
    </row>
    <row r="492" spans="2:13" ht="17.25" customHeight="1">
      <c r="B492" s="76" t="s">
        <v>104</v>
      </c>
      <c r="C492" s="54" t="s">
        <v>66</v>
      </c>
      <c r="D492" s="54" t="s">
        <v>55</v>
      </c>
      <c r="E492" s="54"/>
      <c r="F492" s="54"/>
      <c r="G492" s="54"/>
      <c r="H492" s="56">
        <f aca="true" t="shared" si="179" ref="H492:M492">H493+H532</f>
        <v>28165.1</v>
      </c>
      <c r="I492" s="56">
        <f t="shared" si="179"/>
        <v>0</v>
      </c>
      <c r="J492" s="56">
        <f t="shared" si="179"/>
        <v>28165.1</v>
      </c>
      <c r="K492" s="56">
        <f t="shared" si="179"/>
        <v>28590.3</v>
      </c>
      <c r="L492" s="56">
        <f t="shared" si="179"/>
        <v>0</v>
      </c>
      <c r="M492" s="56">
        <f t="shared" si="179"/>
        <v>28590.3</v>
      </c>
    </row>
    <row r="493" spans="2:13" ht="15.75" customHeight="1">
      <c r="B493" s="73" t="s">
        <v>25</v>
      </c>
      <c r="C493" s="52" t="s">
        <v>66</v>
      </c>
      <c r="D493" s="52" t="s">
        <v>55</v>
      </c>
      <c r="E493" s="52" t="s">
        <v>210</v>
      </c>
      <c r="F493" s="52"/>
      <c r="G493" s="52"/>
      <c r="H493" s="57">
        <f aca="true" t="shared" si="180" ref="H493:M493">H494+H498+H506+H510+H516+H520+H524+H528+H502</f>
        <v>25746</v>
      </c>
      <c r="I493" s="57">
        <f t="shared" si="180"/>
        <v>0</v>
      </c>
      <c r="J493" s="57">
        <f t="shared" si="180"/>
        <v>25746</v>
      </c>
      <c r="K493" s="57">
        <f t="shared" si="180"/>
        <v>25848.6</v>
      </c>
      <c r="L493" s="57">
        <f t="shared" si="180"/>
        <v>0</v>
      </c>
      <c r="M493" s="57">
        <f t="shared" si="180"/>
        <v>25848.6</v>
      </c>
    </row>
    <row r="494" spans="2:13" ht="62.25" customHeight="1">
      <c r="B494" s="105" t="s">
        <v>24</v>
      </c>
      <c r="C494" s="52" t="s">
        <v>66</v>
      </c>
      <c r="D494" s="52" t="s">
        <v>55</v>
      </c>
      <c r="E494" s="52" t="s">
        <v>265</v>
      </c>
      <c r="F494" s="52"/>
      <c r="G494" s="52"/>
      <c r="H494" s="57">
        <f aca="true" t="shared" si="181" ref="H494:M496">H495</f>
        <v>282.9</v>
      </c>
      <c r="I494" s="57">
        <f t="shared" si="181"/>
        <v>0</v>
      </c>
      <c r="J494" s="57">
        <f t="shared" si="181"/>
        <v>282.9</v>
      </c>
      <c r="K494" s="57">
        <f t="shared" si="181"/>
        <v>297.6</v>
      </c>
      <c r="L494" s="57">
        <f t="shared" si="181"/>
        <v>0</v>
      </c>
      <c r="M494" s="57">
        <f t="shared" si="181"/>
        <v>297.6</v>
      </c>
    </row>
    <row r="495" spans="2:13" ht="27">
      <c r="B495" s="73" t="s">
        <v>124</v>
      </c>
      <c r="C495" s="52" t="s">
        <v>66</v>
      </c>
      <c r="D495" s="52" t="s">
        <v>55</v>
      </c>
      <c r="E495" s="52" t="s">
        <v>265</v>
      </c>
      <c r="F495" s="52" t="s">
        <v>123</v>
      </c>
      <c r="G495" s="52"/>
      <c r="H495" s="57">
        <f t="shared" si="181"/>
        <v>282.9</v>
      </c>
      <c r="I495" s="57">
        <f t="shared" si="181"/>
        <v>0</v>
      </c>
      <c r="J495" s="57">
        <f t="shared" si="181"/>
        <v>282.9</v>
      </c>
      <c r="K495" s="57">
        <f t="shared" si="181"/>
        <v>297.6</v>
      </c>
      <c r="L495" s="57">
        <f t="shared" si="181"/>
        <v>0</v>
      </c>
      <c r="M495" s="57">
        <f t="shared" si="181"/>
        <v>297.6</v>
      </c>
    </row>
    <row r="496" spans="2:13" ht="27">
      <c r="B496" s="73" t="s">
        <v>126</v>
      </c>
      <c r="C496" s="52" t="s">
        <v>66</v>
      </c>
      <c r="D496" s="52" t="s">
        <v>55</v>
      </c>
      <c r="E496" s="52" t="s">
        <v>265</v>
      </c>
      <c r="F496" s="52" t="s">
        <v>125</v>
      </c>
      <c r="G496" s="52"/>
      <c r="H496" s="57">
        <f t="shared" si="181"/>
        <v>282.9</v>
      </c>
      <c r="I496" s="57">
        <f t="shared" si="181"/>
        <v>0</v>
      </c>
      <c r="J496" s="57">
        <f t="shared" si="181"/>
        <v>282.9</v>
      </c>
      <c r="K496" s="57">
        <f t="shared" si="181"/>
        <v>297.6</v>
      </c>
      <c r="L496" s="57">
        <f t="shared" si="181"/>
        <v>0</v>
      </c>
      <c r="M496" s="57">
        <f t="shared" si="181"/>
        <v>297.6</v>
      </c>
    </row>
    <row r="497" spans="2:13" ht="13.5">
      <c r="B497" s="75" t="s">
        <v>100</v>
      </c>
      <c r="C497" s="53" t="s">
        <v>66</v>
      </c>
      <c r="D497" s="53" t="s">
        <v>55</v>
      </c>
      <c r="E497" s="53" t="s">
        <v>265</v>
      </c>
      <c r="F497" s="53" t="s">
        <v>125</v>
      </c>
      <c r="G497" s="53" t="s">
        <v>86</v>
      </c>
      <c r="H497" s="59">
        <f>'вед.прил.14'!I328</f>
        <v>282.9</v>
      </c>
      <c r="I497" s="59">
        <f>'вед.прил.14'!J328</f>
        <v>0</v>
      </c>
      <c r="J497" s="59">
        <f>H497+I497</f>
        <v>282.9</v>
      </c>
      <c r="K497" s="59">
        <f>'вед.прил.14'!L328</f>
        <v>297.6</v>
      </c>
      <c r="L497" s="59">
        <f>'вед.прил.14'!M328</f>
        <v>0</v>
      </c>
      <c r="M497" s="59">
        <f>K497+L497</f>
        <v>297.6</v>
      </c>
    </row>
    <row r="498" spans="2:13" ht="85.5" customHeight="1">
      <c r="B498" s="139" t="s">
        <v>322</v>
      </c>
      <c r="C498" s="52" t="s">
        <v>66</v>
      </c>
      <c r="D498" s="52" t="s">
        <v>55</v>
      </c>
      <c r="E498" s="99" t="s">
        <v>321</v>
      </c>
      <c r="F498" s="53"/>
      <c r="G498" s="53"/>
      <c r="H498" s="57">
        <f aca="true" t="shared" si="182" ref="H498:M500">H499</f>
        <v>3546.1</v>
      </c>
      <c r="I498" s="57">
        <f t="shared" si="182"/>
        <v>0</v>
      </c>
      <c r="J498" s="57">
        <f t="shared" si="182"/>
        <v>3546.1</v>
      </c>
      <c r="K498" s="57">
        <f t="shared" si="182"/>
        <v>3546.1</v>
      </c>
      <c r="L498" s="57">
        <f t="shared" si="182"/>
        <v>0</v>
      </c>
      <c r="M498" s="57">
        <f t="shared" si="182"/>
        <v>3546.1</v>
      </c>
    </row>
    <row r="499" spans="2:13" ht="27">
      <c r="B499" s="73" t="s">
        <v>307</v>
      </c>
      <c r="C499" s="52" t="s">
        <v>66</v>
      </c>
      <c r="D499" s="52" t="s">
        <v>55</v>
      </c>
      <c r="E499" s="99" t="s">
        <v>321</v>
      </c>
      <c r="F499" s="52" t="s">
        <v>170</v>
      </c>
      <c r="G499" s="53"/>
      <c r="H499" s="57">
        <f t="shared" si="182"/>
        <v>3546.1</v>
      </c>
      <c r="I499" s="57">
        <f t="shared" si="182"/>
        <v>0</v>
      </c>
      <c r="J499" s="57">
        <f t="shared" si="182"/>
        <v>3546.1</v>
      </c>
      <c r="K499" s="57">
        <f t="shared" si="182"/>
        <v>3546.1</v>
      </c>
      <c r="L499" s="57">
        <f t="shared" si="182"/>
        <v>0</v>
      </c>
      <c r="M499" s="57">
        <f t="shared" si="182"/>
        <v>3546.1</v>
      </c>
    </row>
    <row r="500" spans="2:13" ht="13.5">
      <c r="B500" s="73" t="s">
        <v>23</v>
      </c>
      <c r="C500" s="52" t="s">
        <v>66</v>
      </c>
      <c r="D500" s="52" t="s">
        <v>55</v>
      </c>
      <c r="E500" s="99" t="s">
        <v>321</v>
      </c>
      <c r="F500" s="52" t="s">
        <v>22</v>
      </c>
      <c r="G500" s="53"/>
      <c r="H500" s="57">
        <f t="shared" si="182"/>
        <v>3546.1</v>
      </c>
      <c r="I500" s="57">
        <f t="shared" si="182"/>
        <v>0</v>
      </c>
      <c r="J500" s="57">
        <f t="shared" si="182"/>
        <v>3546.1</v>
      </c>
      <c r="K500" s="57">
        <f t="shared" si="182"/>
        <v>3546.1</v>
      </c>
      <c r="L500" s="57">
        <f t="shared" si="182"/>
        <v>0</v>
      </c>
      <c r="M500" s="57">
        <f t="shared" si="182"/>
        <v>3546.1</v>
      </c>
    </row>
    <row r="501" spans="2:13" ht="13.5">
      <c r="B501" s="75" t="s">
        <v>100</v>
      </c>
      <c r="C501" s="53" t="s">
        <v>66</v>
      </c>
      <c r="D501" s="53" t="s">
        <v>55</v>
      </c>
      <c r="E501" s="121" t="s">
        <v>321</v>
      </c>
      <c r="F501" s="53" t="s">
        <v>22</v>
      </c>
      <c r="G501" s="53" t="s">
        <v>86</v>
      </c>
      <c r="H501" s="59">
        <f>'вед.прил.14'!I220</f>
        <v>3546.1</v>
      </c>
      <c r="I501" s="59">
        <f>'вед.прил.14'!J220</f>
        <v>0</v>
      </c>
      <c r="J501" s="59">
        <f>H501+I501</f>
        <v>3546.1</v>
      </c>
      <c r="K501" s="59">
        <f>'вед.прил.14'!L220</f>
        <v>3546.1</v>
      </c>
      <c r="L501" s="59">
        <f>'вед.прил.14'!M220</f>
        <v>0</v>
      </c>
      <c r="M501" s="59">
        <f>K501+L501</f>
        <v>3546.1</v>
      </c>
    </row>
    <row r="502" spans="2:13" ht="96">
      <c r="B502" s="105" t="s">
        <v>376</v>
      </c>
      <c r="C502" s="52" t="s">
        <v>66</v>
      </c>
      <c r="D502" s="52" t="s">
        <v>55</v>
      </c>
      <c r="E502" s="99" t="s">
        <v>377</v>
      </c>
      <c r="F502" s="53"/>
      <c r="G502" s="53"/>
      <c r="H502" s="57">
        <f aca="true" t="shared" si="183" ref="H502:M504">H503</f>
        <v>0</v>
      </c>
      <c r="I502" s="57">
        <f t="shared" si="183"/>
        <v>0</v>
      </c>
      <c r="J502" s="57">
        <f t="shared" si="183"/>
        <v>0</v>
      </c>
      <c r="K502" s="57">
        <f t="shared" si="183"/>
        <v>0</v>
      </c>
      <c r="L502" s="57">
        <f t="shared" si="183"/>
        <v>0</v>
      </c>
      <c r="M502" s="57">
        <f t="shared" si="183"/>
        <v>0</v>
      </c>
    </row>
    <row r="503" spans="2:13" ht="41.25">
      <c r="B503" s="73" t="s">
        <v>349</v>
      </c>
      <c r="C503" s="52" t="s">
        <v>66</v>
      </c>
      <c r="D503" s="52" t="s">
        <v>55</v>
      </c>
      <c r="E503" s="99" t="s">
        <v>377</v>
      </c>
      <c r="F503" s="52" t="s">
        <v>170</v>
      </c>
      <c r="G503" s="53"/>
      <c r="H503" s="57">
        <f t="shared" si="183"/>
        <v>0</v>
      </c>
      <c r="I503" s="57">
        <f t="shared" si="183"/>
        <v>0</v>
      </c>
      <c r="J503" s="57">
        <f t="shared" si="183"/>
        <v>0</v>
      </c>
      <c r="K503" s="57">
        <f t="shared" si="183"/>
        <v>0</v>
      </c>
      <c r="L503" s="57">
        <f t="shared" si="183"/>
        <v>0</v>
      </c>
      <c r="M503" s="57">
        <f t="shared" si="183"/>
        <v>0</v>
      </c>
    </row>
    <row r="504" spans="2:13" ht="13.5">
      <c r="B504" s="73" t="s">
        <v>23</v>
      </c>
      <c r="C504" s="52" t="s">
        <v>66</v>
      </c>
      <c r="D504" s="52" t="s">
        <v>55</v>
      </c>
      <c r="E504" s="99" t="s">
        <v>377</v>
      </c>
      <c r="F504" s="52" t="s">
        <v>22</v>
      </c>
      <c r="G504" s="53"/>
      <c r="H504" s="57">
        <f t="shared" si="183"/>
        <v>0</v>
      </c>
      <c r="I504" s="57">
        <f t="shared" si="183"/>
        <v>0</v>
      </c>
      <c r="J504" s="57">
        <f t="shared" si="183"/>
        <v>0</v>
      </c>
      <c r="K504" s="57">
        <f t="shared" si="183"/>
        <v>0</v>
      </c>
      <c r="L504" s="57">
        <f t="shared" si="183"/>
        <v>0</v>
      </c>
      <c r="M504" s="57">
        <f t="shared" si="183"/>
        <v>0</v>
      </c>
    </row>
    <row r="505" spans="2:13" ht="13.5">
      <c r="B505" s="75" t="s">
        <v>100</v>
      </c>
      <c r="C505" s="53" t="s">
        <v>66</v>
      </c>
      <c r="D505" s="53" t="s">
        <v>55</v>
      </c>
      <c r="E505" s="121" t="s">
        <v>377</v>
      </c>
      <c r="F505" s="53" t="s">
        <v>22</v>
      </c>
      <c r="G505" s="53" t="s">
        <v>86</v>
      </c>
      <c r="H505" s="59">
        <f>'вед.прил.14'!I224</f>
        <v>0</v>
      </c>
      <c r="I505" s="59">
        <f>'вед.прил.14'!J224</f>
        <v>0</v>
      </c>
      <c r="J505" s="59">
        <f>'вед.прил.14'!K224</f>
        <v>0</v>
      </c>
      <c r="K505" s="59">
        <f>'вед.прил.14'!L224</f>
        <v>0</v>
      </c>
      <c r="L505" s="59">
        <f>'вед.прил.14'!P224</f>
        <v>0</v>
      </c>
      <c r="M505" s="59">
        <f>'вед.прил.14'!W224</f>
        <v>0</v>
      </c>
    </row>
    <row r="506" spans="2:13" ht="123.75">
      <c r="B506" s="106" t="s">
        <v>173</v>
      </c>
      <c r="C506" s="52" t="s">
        <v>66</v>
      </c>
      <c r="D506" s="52" t="s">
        <v>55</v>
      </c>
      <c r="E506" s="52" t="s">
        <v>264</v>
      </c>
      <c r="F506" s="52"/>
      <c r="G506" s="52"/>
      <c r="H506" s="57">
        <f aca="true" t="shared" si="184" ref="H506:M508">H507</f>
        <v>25.2</v>
      </c>
      <c r="I506" s="57">
        <f t="shared" si="184"/>
        <v>0</v>
      </c>
      <c r="J506" s="57">
        <f t="shared" si="184"/>
        <v>25.2</v>
      </c>
      <c r="K506" s="57">
        <f t="shared" si="184"/>
        <v>25.2</v>
      </c>
      <c r="L506" s="57">
        <f t="shared" si="184"/>
        <v>0</v>
      </c>
      <c r="M506" s="57">
        <f t="shared" si="184"/>
        <v>25.2</v>
      </c>
    </row>
    <row r="507" spans="2:13" ht="27">
      <c r="B507" s="73" t="s">
        <v>124</v>
      </c>
      <c r="C507" s="52">
        <v>10</v>
      </c>
      <c r="D507" s="52" t="s">
        <v>55</v>
      </c>
      <c r="E507" s="52" t="s">
        <v>264</v>
      </c>
      <c r="F507" s="52" t="s">
        <v>123</v>
      </c>
      <c r="G507" s="52"/>
      <c r="H507" s="57">
        <f t="shared" si="184"/>
        <v>25.2</v>
      </c>
      <c r="I507" s="57">
        <f t="shared" si="184"/>
        <v>0</v>
      </c>
      <c r="J507" s="57">
        <f t="shared" si="184"/>
        <v>25.2</v>
      </c>
      <c r="K507" s="57">
        <f t="shared" si="184"/>
        <v>25.2</v>
      </c>
      <c r="L507" s="57">
        <f t="shared" si="184"/>
        <v>0</v>
      </c>
      <c r="M507" s="57">
        <f t="shared" si="184"/>
        <v>25.2</v>
      </c>
    </row>
    <row r="508" spans="2:13" ht="32.25" customHeight="1">
      <c r="B508" s="73" t="s">
        <v>165</v>
      </c>
      <c r="C508" s="52">
        <v>10</v>
      </c>
      <c r="D508" s="52" t="s">
        <v>55</v>
      </c>
      <c r="E508" s="52" t="s">
        <v>264</v>
      </c>
      <c r="F508" s="52" t="s">
        <v>127</v>
      </c>
      <c r="G508" s="52"/>
      <c r="H508" s="57">
        <f t="shared" si="184"/>
        <v>25.2</v>
      </c>
      <c r="I508" s="57">
        <f t="shared" si="184"/>
        <v>0</v>
      </c>
      <c r="J508" s="57">
        <f t="shared" si="184"/>
        <v>25.2</v>
      </c>
      <c r="K508" s="57">
        <f t="shared" si="184"/>
        <v>25.2</v>
      </c>
      <c r="L508" s="57">
        <f t="shared" si="184"/>
        <v>0</v>
      </c>
      <c r="M508" s="57">
        <f t="shared" si="184"/>
        <v>25.2</v>
      </c>
    </row>
    <row r="509" spans="2:13" ht="13.5">
      <c r="B509" s="75" t="s">
        <v>100</v>
      </c>
      <c r="C509" s="53">
        <v>10</v>
      </c>
      <c r="D509" s="53" t="s">
        <v>55</v>
      </c>
      <c r="E509" s="53" t="s">
        <v>264</v>
      </c>
      <c r="F509" s="53" t="s">
        <v>127</v>
      </c>
      <c r="G509" s="53" t="s">
        <v>86</v>
      </c>
      <c r="H509" s="59">
        <f>'вед.прил.14'!I332</f>
        <v>25.2</v>
      </c>
      <c r="I509" s="59">
        <f>'вед.прил.14'!J332</f>
        <v>0</v>
      </c>
      <c r="J509" s="59">
        <f>H509+I509</f>
        <v>25.2</v>
      </c>
      <c r="K509" s="59">
        <f>'вед.прил.14'!L332</f>
        <v>25.2</v>
      </c>
      <c r="L509" s="59">
        <f>'вед.прил.14'!M332</f>
        <v>0</v>
      </c>
      <c r="M509" s="59">
        <f>K509+L509</f>
        <v>25.2</v>
      </c>
    </row>
    <row r="510" spans="2:13" ht="71.25" customHeight="1">
      <c r="B510" s="105" t="s">
        <v>178</v>
      </c>
      <c r="C510" s="52" t="s">
        <v>66</v>
      </c>
      <c r="D510" s="52" t="s">
        <v>55</v>
      </c>
      <c r="E510" s="52" t="s">
        <v>263</v>
      </c>
      <c r="F510" s="52"/>
      <c r="G510" s="52"/>
      <c r="H510" s="57">
        <f aca="true" t="shared" si="185" ref="H510:M510">H511</f>
        <v>11299.3</v>
      </c>
      <c r="I510" s="57">
        <f t="shared" si="185"/>
        <v>0</v>
      </c>
      <c r="J510" s="57">
        <f t="shared" si="185"/>
        <v>11299.3</v>
      </c>
      <c r="K510" s="57">
        <f t="shared" si="185"/>
        <v>11299.3</v>
      </c>
      <c r="L510" s="57">
        <f t="shared" si="185"/>
        <v>0</v>
      </c>
      <c r="M510" s="57">
        <f t="shared" si="185"/>
        <v>11299.3</v>
      </c>
    </row>
    <row r="511" spans="2:13" ht="27">
      <c r="B511" s="73" t="s">
        <v>124</v>
      </c>
      <c r="C511" s="52">
        <v>10</v>
      </c>
      <c r="D511" s="52" t="s">
        <v>55</v>
      </c>
      <c r="E511" s="52" t="s">
        <v>263</v>
      </c>
      <c r="F511" s="52" t="s">
        <v>123</v>
      </c>
      <c r="G511" s="52"/>
      <c r="H511" s="57">
        <f aca="true" t="shared" si="186" ref="H511:M511">H512+H514</f>
        <v>11299.3</v>
      </c>
      <c r="I511" s="57">
        <f t="shared" si="186"/>
        <v>0</v>
      </c>
      <c r="J511" s="57">
        <f t="shared" si="186"/>
        <v>11299.3</v>
      </c>
      <c r="K511" s="57">
        <f t="shared" si="186"/>
        <v>11299.3</v>
      </c>
      <c r="L511" s="57">
        <f t="shared" si="186"/>
        <v>0</v>
      </c>
      <c r="M511" s="57">
        <f t="shared" si="186"/>
        <v>11299.3</v>
      </c>
    </row>
    <row r="512" spans="2:13" ht="27">
      <c r="B512" s="73" t="s">
        <v>126</v>
      </c>
      <c r="C512" s="52">
        <v>10</v>
      </c>
      <c r="D512" s="52" t="s">
        <v>55</v>
      </c>
      <c r="E512" s="52" t="s">
        <v>263</v>
      </c>
      <c r="F512" s="52" t="s">
        <v>125</v>
      </c>
      <c r="G512" s="52"/>
      <c r="H512" s="57">
        <f aca="true" t="shared" si="187" ref="H512:M512">H513</f>
        <v>7809.3</v>
      </c>
      <c r="I512" s="57">
        <f t="shared" si="187"/>
        <v>0</v>
      </c>
      <c r="J512" s="57">
        <f t="shared" si="187"/>
        <v>7809.3</v>
      </c>
      <c r="K512" s="57">
        <f t="shared" si="187"/>
        <v>7809.3</v>
      </c>
      <c r="L512" s="57">
        <f t="shared" si="187"/>
        <v>0</v>
      </c>
      <c r="M512" s="57">
        <f t="shared" si="187"/>
        <v>7809.3</v>
      </c>
    </row>
    <row r="513" spans="2:13" ht="13.5">
      <c r="B513" s="75" t="s">
        <v>100</v>
      </c>
      <c r="C513" s="53">
        <v>10</v>
      </c>
      <c r="D513" s="53" t="s">
        <v>55</v>
      </c>
      <c r="E513" s="53" t="s">
        <v>263</v>
      </c>
      <c r="F513" s="53" t="s">
        <v>125</v>
      </c>
      <c r="G513" s="53" t="s">
        <v>86</v>
      </c>
      <c r="H513" s="59">
        <f>'вед.прил.14'!I336</f>
        <v>7809.3</v>
      </c>
      <c r="I513" s="59">
        <f>'вед.прил.14'!J336</f>
        <v>0</v>
      </c>
      <c r="J513" s="59">
        <f>H513+I513</f>
        <v>7809.3</v>
      </c>
      <c r="K513" s="59">
        <f>'вед.прил.14'!L336</f>
        <v>7809.3</v>
      </c>
      <c r="L513" s="59">
        <f>'вед.прил.14'!M336</f>
        <v>0</v>
      </c>
      <c r="M513" s="59">
        <f>K513+L513</f>
        <v>7809.3</v>
      </c>
    </row>
    <row r="514" spans="2:13" ht="13.5">
      <c r="B514" s="73" t="s">
        <v>167</v>
      </c>
      <c r="C514" s="52">
        <v>10</v>
      </c>
      <c r="D514" s="52" t="s">
        <v>55</v>
      </c>
      <c r="E514" s="52" t="s">
        <v>263</v>
      </c>
      <c r="F514" s="52" t="s">
        <v>166</v>
      </c>
      <c r="G514" s="53"/>
      <c r="H514" s="57">
        <f aca="true" t="shared" si="188" ref="H514:M514">H515</f>
        <v>3490</v>
      </c>
      <c r="I514" s="57">
        <f t="shared" si="188"/>
        <v>0</v>
      </c>
      <c r="J514" s="57">
        <f t="shared" si="188"/>
        <v>3490</v>
      </c>
      <c r="K514" s="57">
        <f t="shared" si="188"/>
        <v>3490</v>
      </c>
      <c r="L514" s="57">
        <f t="shared" si="188"/>
        <v>0</v>
      </c>
      <c r="M514" s="57">
        <f t="shared" si="188"/>
        <v>3490</v>
      </c>
    </row>
    <row r="515" spans="2:13" ht="13.5">
      <c r="B515" s="75" t="s">
        <v>100</v>
      </c>
      <c r="C515" s="53">
        <v>10</v>
      </c>
      <c r="D515" s="53" t="s">
        <v>55</v>
      </c>
      <c r="E515" s="53" t="s">
        <v>263</v>
      </c>
      <c r="F515" s="53" t="s">
        <v>166</v>
      </c>
      <c r="G515" s="53" t="s">
        <v>86</v>
      </c>
      <c r="H515" s="59">
        <f>'вед.прил.14'!I338</f>
        <v>3490</v>
      </c>
      <c r="I515" s="59">
        <f>'вед.прил.14'!J338</f>
        <v>0</v>
      </c>
      <c r="J515" s="59">
        <f>H515+I515</f>
        <v>3490</v>
      </c>
      <c r="K515" s="59">
        <f>'вед.прил.14'!L338</f>
        <v>3490</v>
      </c>
      <c r="L515" s="59">
        <f>'вед.прил.14'!M338</f>
        <v>0</v>
      </c>
      <c r="M515" s="59">
        <f>K515+L515</f>
        <v>3490</v>
      </c>
    </row>
    <row r="516" spans="2:13" ht="237.75" customHeight="1">
      <c r="B516" s="74" t="s">
        <v>328</v>
      </c>
      <c r="C516" s="53" t="s">
        <v>66</v>
      </c>
      <c r="D516" s="53" t="s">
        <v>55</v>
      </c>
      <c r="E516" s="52" t="s">
        <v>262</v>
      </c>
      <c r="F516" s="52"/>
      <c r="G516" s="52"/>
      <c r="H516" s="57">
        <f aca="true" t="shared" si="189" ref="H516:M518">H517</f>
        <v>50</v>
      </c>
      <c r="I516" s="57">
        <f t="shared" si="189"/>
        <v>0</v>
      </c>
      <c r="J516" s="57">
        <f t="shared" si="189"/>
        <v>50</v>
      </c>
      <c r="K516" s="57">
        <f t="shared" si="189"/>
        <v>50</v>
      </c>
      <c r="L516" s="57">
        <f t="shared" si="189"/>
        <v>0</v>
      </c>
      <c r="M516" s="57">
        <f t="shared" si="189"/>
        <v>50</v>
      </c>
    </row>
    <row r="517" spans="2:13" ht="30" customHeight="1">
      <c r="B517" s="73" t="s">
        <v>124</v>
      </c>
      <c r="C517" s="52">
        <v>10</v>
      </c>
      <c r="D517" s="52" t="s">
        <v>55</v>
      </c>
      <c r="E517" s="52" t="s">
        <v>262</v>
      </c>
      <c r="F517" s="52" t="s">
        <v>123</v>
      </c>
      <c r="G517" s="52"/>
      <c r="H517" s="150">
        <f t="shared" si="189"/>
        <v>50</v>
      </c>
      <c r="I517" s="150">
        <f t="shared" si="189"/>
        <v>0</v>
      </c>
      <c r="J517" s="150">
        <f t="shared" si="189"/>
        <v>50</v>
      </c>
      <c r="K517" s="150">
        <f t="shared" si="189"/>
        <v>50</v>
      </c>
      <c r="L517" s="150">
        <f t="shared" si="189"/>
        <v>0</v>
      </c>
      <c r="M517" s="150">
        <f t="shared" si="189"/>
        <v>50</v>
      </c>
    </row>
    <row r="518" spans="2:13" ht="34.5" customHeight="1">
      <c r="B518" s="73" t="s">
        <v>165</v>
      </c>
      <c r="C518" s="52">
        <v>10</v>
      </c>
      <c r="D518" s="52" t="s">
        <v>55</v>
      </c>
      <c r="E518" s="52" t="s">
        <v>262</v>
      </c>
      <c r="F518" s="52" t="s">
        <v>127</v>
      </c>
      <c r="G518" s="52"/>
      <c r="H518" s="57">
        <f t="shared" si="189"/>
        <v>50</v>
      </c>
      <c r="I518" s="57">
        <f t="shared" si="189"/>
        <v>0</v>
      </c>
      <c r="J518" s="57">
        <f t="shared" si="189"/>
        <v>50</v>
      </c>
      <c r="K518" s="57">
        <f t="shared" si="189"/>
        <v>50</v>
      </c>
      <c r="L518" s="57">
        <f t="shared" si="189"/>
        <v>0</v>
      </c>
      <c r="M518" s="57">
        <f t="shared" si="189"/>
        <v>50</v>
      </c>
    </row>
    <row r="519" spans="2:13" ht="13.5">
      <c r="B519" s="75" t="s">
        <v>100</v>
      </c>
      <c r="C519" s="53">
        <v>10</v>
      </c>
      <c r="D519" s="53" t="s">
        <v>55</v>
      </c>
      <c r="E519" s="53" t="s">
        <v>262</v>
      </c>
      <c r="F519" s="53" t="s">
        <v>127</v>
      </c>
      <c r="G519" s="53" t="s">
        <v>86</v>
      </c>
      <c r="H519" s="59">
        <f>'вед.прил.14'!I342</f>
        <v>50</v>
      </c>
      <c r="I519" s="59">
        <f>'вед.прил.14'!J342</f>
        <v>0</v>
      </c>
      <c r="J519" s="59">
        <f>H519+I519</f>
        <v>50</v>
      </c>
      <c r="K519" s="59">
        <f>'вед.прил.14'!L342</f>
        <v>50</v>
      </c>
      <c r="L519" s="59">
        <f>'вед.прил.14'!M342</f>
        <v>0</v>
      </c>
      <c r="M519" s="59">
        <f>K519+L519</f>
        <v>50</v>
      </c>
    </row>
    <row r="520" spans="2:13" ht="95.25" customHeight="1">
      <c r="B520" s="105" t="s">
        <v>260</v>
      </c>
      <c r="C520" s="52" t="s">
        <v>66</v>
      </c>
      <c r="D520" s="52" t="s">
        <v>55</v>
      </c>
      <c r="E520" s="52" t="s">
        <v>261</v>
      </c>
      <c r="F520" s="52"/>
      <c r="G520" s="52"/>
      <c r="H520" s="57">
        <f aca="true" t="shared" si="190" ref="H520:M522">H521</f>
        <v>150</v>
      </c>
      <c r="I520" s="57">
        <f t="shared" si="190"/>
        <v>0</v>
      </c>
      <c r="J520" s="57">
        <f t="shared" si="190"/>
        <v>150</v>
      </c>
      <c r="K520" s="57">
        <f t="shared" si="190"/>
        <v>150</v>
      </c>
      <c r="L520" s="57">
        <f t="shared" si="190"/>
        <v>0</v>
      </c>
      <c r="M520" s="57">
        <f t="shared" si="190"/>
        <v>150</v>
      </c>
    </row>
    <row r="521" spans="2:13" ht="27">
      <c r="B521" s="73" t="s">
        <v>124</v>
      </c>
      <c r="C521" s="52">
        <v>10</v>
      </c>
      <c r="D521" s="52" t="s">
        <v>55</v>
      </c>
      <c r="E521" s="52" t="s">
        <v>261</v>
      </c>
      <c r="F521" s="52" t="s">
        <v>123</v>
      </c>
      <c r="G521" s="52"/>
      <c r="H521" s="57">
        <f t="shared" si="190"/>
        <v>150</v>
      </c>
      <c r="I521" s="57">
        <f t="shared" si="190"/>
        <v>0</v>
      </c>
      <c r="J521" s="57">
        <f t="shared" si="190"/>
        <v>150</v>
      </c>
      <c r="K521" s="57">
        <f t="shared" si="190"/>
        <v>150</v>
      </c>
      <c r="L521" s="57">
        <f t="shared" si="190"/>
        <v>0</v>
      </c>
      <c r="M521" s="57">
        <f t="shared" si="190"/>
        <v>150</v>
      </c>
    </row>
    <row r="522" spans="2:13" ht="27">
      <c r="B522" s="73" t="s">
        <v>126</v>
      </c>
      <c r="C522" s="52">
        <v>10</v>
      </c>
      <c r="D522" s="52" t="s">
        <v>55</v>
      </c>
      <c r="E522" s="52" t="s">
        <v>261</v>
      </c>
      <c r="F522" s="52" t="s">
        <v>125</v>
      </c>
      <c r="G522" s="52"/>
      <c r="H522" s="57">
        <f t="shared" si="190"/>
        <v>150</v>
      </c>
      <c r="I522" s="57">
        <f t="shared" si="190"/>
        <v>0</v>
      </c>
      <c r="J522" s="57">
        <f t="shared" si="190"/>
        <v>150</v>
      </c>
      <c r="K522" s="57">
        <f t="shared" si="190"/>
        <v>150</v>
      </c>
      <c r="L522" s="57">
        <f t="shared" si="190"/>
        <v>0</v>
      </c>
      <c r="M522" s="57">
        <f t="shared" si="190"/>
        <v>150</v>
      </c>
    </row>
    <row r="523" spans="2:13" ht="13.5">
      <c r="B523" s="75" t="s">
        <v>100</v>
      </c>
      <c r="C523" s="53">
        <v>10</v>
      </c>
      <c r="D523" s="53" t="s">
        <v>55</v>
      </c>
      <c r="E523" s="53" t="s">
        <v>261</v>
      </c>
      <c r="F523" s="53" t="s">
        <v>125</v>
      </c>
      <c r="G523" s="53" t="s">
        <v>86</v>
      </c>
      <c r="H523" s="59">
        <f>'вед.прил.14'!I346</f>
        <v>150</v>
      </c>
      <c r="I523" s="59">
        <f>'вед.прил.14'!J346</f>
        <v>0</v>
      </c>
      <c r="J523" s="59">
        <f>H523+I523</f>
        <v>150</v>
      </c>
      <c r="K523" s="59">
        <f>'вед.прил.14'!L346</f>
        <v>150</v>
      </c>
      <c r="L523" s="59">
        <f>'вед.прил.14'!M346</f>
        <v>0</v>
      </c>
      <c r="M523" s="59">
        <f>K523+L523</f>
        <v>150</v>
      </c>
    </row>
    <row r="524" spans="2:13" ht="69">
      <c r="B524" s="74" t="s">
        <v>11</v>
      </c>
      <c r="C524" s="52" t="s">
        <v>66</v>
      </c>
      <c r="D524" s="52" t="s">
        <v>55</v>
      </c>
      <c r="E524" s="52" t="s">
        <v>12</v>
      </c>
      <c r="F524" s="54"/>
      <c r="G524" s="54"/>
      <c r="H524" s="57">
        <f aca="true" t="shared" si="191" ref="H524:M526">H525</f>
        <v>24.3</v>
      </c>
      <c r="I524" s="57">
        <f t="shared" si="191"/>
        <v>0</v>
      </c>
      <c r="J524" s="57">
        <f t="shared" si="191"/>
        <v>24.3</v>
      </c>
      <c r="K524" s="57">
        <f t="shared" si="191"/>
        <v>24.3</v>
      </c>
      <c r="L524" s="57">
        <f t="shared" si="191"/>
        <v>0</v>
      </c>
      <c r="M524" s="57">
        <f t="shared" si="191"/>
        <v>24.3</v>
      </c>
    </row>
    <row r="525" spans="2:13" ht="27">
      <c r="B525" s="73" t="s">
        <v>124</v>
      </c>
      <c r="C525" s="52" t="s">
        <v>66</v>
      </c>
      <c r="D525" s="52" t="s">
        <v>55</v>
      </c>
      <c r="E525" s="52" t="s">
        <v>12</v>
      </c>
      <c r="F525" s="52" t="s">
        <v>123</v>
      </c>
      <c r="G525" s="54"/>
      <c r="H525" s="57">
        <f t="shared" si="191"/>
        <v>24.3</v>
      </c>
      <c r="I525" s="57">
        <f t="shared" si="191"/>
        <v>0</v>
      </c>
      <c r="J525" s="57">
        <f t="shared" si="191"/>
        <v>24.3</v>
      </c>
      <c r="K525" s="57">
        <f t="shared" si="191"/>
        <v>24.3</v>
      </c>
      <c r="L525" s="57">
        <f t="shared" si="191"/>
        <v>0</v>
      </c>
      <c r="M525" s="57">
        <f t="shared" si="191"/>
        <v>24.3</v>
      </c>
    </row>
    <row r="526" spans="2:13" ht="27">
      <c r="B526" s="73" t="s">
        <v>126</v>
      </c>
      <c r="C526" s="52" t="s">
        <v>66</v>
      </c>
      <c r="D526" s="52" t="s">
        <v>55</v>
      </c>
      <c r="E526" s="52" t="s">
        <v>12</v>
      </c>
      <c r="F526" s="52" t="s">
        <v>125</v>
      </c>
      <c r="G526" s="54"/>
      <c r="H526" s="57">
        <f t="shared" si="191"/>
        <v>24.3</v>
      </c>
      <c r="I526" s="57">
        <f t="shared" si="191"/>
        <v>0</v>
      </c>
      <c r="J526" s="57">
        <f t="shared" si="191"/>
        <v>24.3</v>
      </c>
      <c r="K526" s="57">
        <f t="shared" si="191"/>
        <v>24.3</v>
      </c>
      <c r="L526" s="57">
        <f t="shared" si="191"/>
        <v>0</v>
      </c>
      <c r="M526" s="57">
        <f t="shared" si="191"/>
        <v>24.3</v>
      </c>
    </row>
    <row r="527" spans="2:13" ht="16.5" customHeight="1">
      <c r="B527" s="75" t="s">
        <v>99</v>
      </c>
      <c r="C527" s="53" t="s">
        <v>66</v>
      </c>
      <c r="D527" s="53" t="s">
        <v>55</v>
      </c>
      <c r="E527" s="53" t="s">
        <v>12</v>
      </c>
      <c r="F527" s="53" t="s">
        <v>125</v>
      </c>
      <c r="G527" s="53" t="s">
        <v>85</v>
      </c>
      <c r="H527" s="59">
        <f>'вед.прил.14'!I172</f>
        <v>24.3</v>
      </c>
      <c r="I527" s="59">
        <f>'вед.прил.14'!J172</f>
        <v>0</v>
      </c>
      <c r="J527" s="59">
        <f>H527+I527</f>
        <v>24.3</v>
      </c>
      <c r="K527" s="59">
        <f>'вед.прил.14'!L172</f>
        <v>24.3</v>
      </c>
      <c r="L527" s="59">
        <f>'вед.прил.14'!M172</f>
        <v>0</v>
      </c>
      <c r="M527" s="59">
        <f>K527+L527</f>
        <v>24.3</v>
      </c>
    </row>
    <row r="528" spans="2:13" ht="116.25" customHeight="1">
      <c r="B528" s="105" t="s">
        <v>312</v>
      </c>
      <c r="C528" s="52" t="s">
        <v>66</v>
      </c>
      <c r="D528" s="52" t="s">
        <v>55</v>
      </c>
      <c r="E528" s="52" t="s">
        <v>10</v>
      </c>
      <c r="F528" s="52"/>
      <c r="G528" s="52"/>
      <c r="H528" s="57">
        <f aca="true" t="shared" si="192" ref="H528:M530">H529</f>
        <v>10368.2</v>
      </c>
      <c r="I528" s="57">
        <f t="shared" si="192"/>
        <v>0</v>
      </c>
      <c r="J528" s="57">
        <f t="shared" si="192"/>
        <v>10368.2</v>
      </c>
      <c r="K528" s="57">
        <f t="shared" si="192"/>
        <v>10456.1</v>
      </c>
      <c r="L528" s="57">
        <f t="shared" si="192"/>
        <v>0</v>
      </c>
      <c r="M528" s="57">
        <f t="shared" si="192"/>
        <v>10456.1</v>
      </c>
    </row>
    <row r="529" spans="2:13" ht="27">
      <c r="B529" s="73" t="s">
        <v>124</v>
      </c>
      <c r="C529" s="52" t="s">
        <v>66</v>
      </c>
      <c r="D529" s="52" t="s">
        <v>55</v>
      </c>
      <c r="E529" s="52" t="s">
        <v>10</v>
      </c>
      <c r="F529" s="52" t="s">
        <v>123</v>
      </c>
      <c r="G529" s="52"/>
      <c r="H529" s="57">
        <f t="shared" si="192"/>
        <v>10368.2</v>
      </c>
      <c r="I529" s="57">
        <f t="shared" si="192"/>
        <v>0</v>
      </c>
      <c r="J529" s="57">
        <f t="shared" si="192"/>
        <v>10368.2</v>
      </c>
      <c r="K529" s="57">
        <f t="shared" si="192"/>
        <v>10456.1</v>
      </c>
      <c r="L529" s="57">
        <f t="shared" si="192"/>
        <v>0</v>
      </c>
      <c r="M529" s="57">
        <f t="shared" si="192"/>
        <v>10456.1</v>
      </c>
    </row>
    <row r="530" spans="2:13" ht="34.5" customHeight="1">
      <c r="B530" s="73" t="s">
        <v>165</v>
      </c>
      <c r="C530" s="52" t="s">
        <v>66</v>
      </c>
      <c r="D530" s="52" t="s">
        <v>55</v>
      </c>
      <c r="E530" s="52" t="s">
        <v>10</v>
      </c>
      <c r="F530" s="52" t="s">
        <v>127</v>
      </c>
      <c r="G530" s="52"/>
      <c r="H530" s="57">
        <f t="shared" si="192"/>
        <v>10368.2</v>
      </c>
      <c r="I530" s="57">
        <f t="shared" si="192"/>
        <v>0</v>
      </c>
      <c r="J530" s="57">
        <f t="shared" si="192"/>
        <v>10368.2</v>
      </c>
      <c r="K530" s="57">
        <f t="shared" si="192"/>
        <v>10456.1</v>
      </c>
      <c r="L530" s="57">
        <f t="shared" si="192"/>
        <v>0</v>
      </c>
      <c r="M530" s="57">
        <f t="shared" si="192"/>
        <v>10456.1</v>
      </c>
    </row>
    <row r="531" spans="2:13" ht="13.5">
      <c r="B531" s="75" t="s">
        <v>100</v>
      </c>
      <c r="C531" s="53" t="s">
        <v>66</v>
      </c>
      <c r="D531" s="53" t="s">
        <v>55</v>
      </c>
      <c r="E531" s="53" t="s">
        <v>10</v>
      </c>
      <c r="F531" s="64" t="s">
        <v>127</v>
      </c>
      <c r="G531" s="64" t="s">
        <v>86</v>
      </c>
      <c r="H531" s="65">
        <f>'вед.прил.14'!I168</f>
        <v>10368.2</v>
      </c>
      <c r="I531" s="65">
        <f>'вед.прил.14'!J168</f>
        <v>0</v>
      </c>
      <c r="J531" s="59">
        <f>H531+I531</f>
        <v>10368.2</v>
      </c>
      <c r="K531" s="65">
        <f>'вед.прил.14'!L168</f>
        <v>10456.1</v>
      </c>
      <c r="L531" s="65">
        <f>'вед.прил.14'!M168</f>
        <v>0</v>
      </c>
      <c r="M531" s="59">
        <f>K531+L531</f>
        <v>10456.1</v>
      </c>
    </row>
    <row r="532" spans="2:13" ht="41.25">
      <c r="B532" s="84" t="s">
        <v>334</v>
      </c>
      <c r="C532" s="52" t="s">
        <v>66</v>
      </c>
      <c r="D532" s="52" t="s">
        <v>55</v>
      </c>
      <c r="E532" s="52" t="s">
        <v>227</v>
      </c>
      <c r="F532" s="52"/>
      <c r="G532" s="52"/>
      <c r="H532" s="150">
        <f aca="true" t="shared" si="193" ref="H532:M537">H533</f>
        <v>2419.1</v>
      </c>
      <c r="I532" s="150">
        <f t="shared" si="193"/>
        <v>0</v>
      </c>
      <c r="J532" s="57">
        <f t="shared" si="193"/>
        <v>2419.1</v>
      </c>
      <c r="K532" s="150">
        <f t="shared" si="193"/>
        <v>2741.7</v>
      </c>
      <c r="L532" s="150">
        <f t="shared" si="193"/>
        <v>0</v>
      </c>
      <c r="M532" s="57">
        <f t="shared" si="193"/>
        <v>2741.7</v>
      </c>
    </row>
    <row r="533" spans="2:13" ht="27">
      <c r="B533" s="74" t="s">
        <v>357</v>
      </c>
      <c r="C533" s="52" t="s">
        <v>66</v>
      </c>
      <c r="D533" s="52" t="s">
        <v>55</v>
      </c>
      <c r="E533" s="52" t="s">
        <v>228</v>
      </c>
      <c r="F533" s="52"/>
      <c r="G533" s="52"/>
      <c r="H533" s="150">
        <f t="shared" si="193"/>
        <v>2419.1</v>
      </c>
      <c r="I533" s="150">
        <f t="shared" si="193"/>
        <v>0</v>
      </c>
      <c r="J533" s="57">
        <f t="shared" si="193"/>
        <v>2419.1</v>
      </c>
      <c r="K533" s="150">
        <f t="shared" si="193"/>
        <v>2741.7</v>
      </c>
      <c r="L533" s="150">
        <f t="shared" si="193"/>
        <v>0</v>
      </c>
      <c r="M533" s="57">
        <f t="shared" si="193"/>
        <v>2741.7</v>
      </c>
    </row>
    <row r="534" spans="2:13" ht="69">
      <c r="B534" s="74" t="s">
        <v>358</v>
      </c>
      <c r="C534" s="52" t="s">
        <v>66</v>
      </c>
      <c r="D534" s="52" t="s">
        <v>55</v>
      </c>
      <c r="E534" s="52" t="s">
        <v>229</v>
      </c>
      <c r="F534" s="52"/>
      <c r="G534" s="52"/>
      <c r="H534" s="150">
        <f t="shared" si="193"/>
        <v>2419.1</v>
      </c>
      <c r="I534" s="150">
        <f t="shared" si="193"/>
        <v>0</v>
      </c>
      <c r="J534" s="57">
        <f t="shared" si="193"/>
        <v>2419.1</v>
      </c>
      <c r="K534" s="150">
        <f t="shared" si="193"/>
        <v>2741.7</v>
      </c>
      <c r="L534" s="150">
        <f t="shared" si="193"/>
        <v>0</v>
      </c>
      <c r="M534" s="57">
        <f t="shared" si="193"/>
        <v>2741.7</v>
      </c>
    </row>
    <row r="535" spans="2:13" ht="13.5">
      <c r="B535" s="74" t="s">
        <v>234</v>
      </c>
      <c r="C535" s="52" t="s">
        <v>66</v>
      </c>
      <c r="D535" s="52" t="s">
        <v>55</v>
      </c>
      <c r="E535" s="99" t="s">
        <v>359</v>
      </c>
      <c r="F535" s="52"/>
      <c r="G535" s="52"/>
      <c r="H535" s="150">
        <f t="shared" si="193"/>
        <v>2419.1</v>
      </c>
      <c r="I535" s="150">
        <f t="shared" si="193"/>
        <v>0</v>
      </c>
      <c r="J535" s="57">
        <f t="shared" si="193"/>
        <v>2419.1</v>
      </c>
      <c r="K535" s="150">
        <f t="shared" si="193"/>
        <v>2741.7</v>
      </c>
      <c r="L535" s="150">
        <f t="shared" si="193"/>
        <v>0</v>
      </c>
      <c r="M535" s="57">
        <f t="shared" si="193"/>
        <v>2741.7</v>
      </c>
    </row>
    <row r="536" spans="2:13" ht="27">
      <c r="B536" s="74" t="s">
        <v>124</v>
      </c>
      <c r="C536" s="52" t="s">
        <v>66</v>
      </c>
      <c r="D536" s="52" t="s">
        <v>55</v>
      </c>
      <c r="E536" s="99" t="s">
        <v>359</v>
      </c>
      <c r="F536" s="52" t="s">
        <v>123</v>
      </c>
      <c r="G536" s="52"/>
      <c r="H536" s="150">
        <f t="shared" si="193"/>
        <v>2419.1</v>
      </c>
      <c r="I536" s="150">
        <f t="shared" si="193"/>
        <v>0</v>
      </c>
      <c r="J536" s="57">
        <f t="shared" si="193"/>
        <v>2419.1</v>
      </c>
      <c r="K536" s="150">
        <f t="shared" si="193"/>
        <v>2741.7</v>
      </c>
      <c r="L536" s="150">
        <f t="shared" si="193"/>
        <v>0</v>
      </c>
      <c r="M536" s="57">
        <f t="shared" si="193"/>
        <v>2741.7</v>
      </c>
    </row>
    <row r="537" spans="2:13" ht="27">
      <c r="B537" s="74" t="s">
        <v>165</v>
      </c>
      <c r="C537" s="52" t="s">
        <v>66</v>
      </c>
      <c r="D537" s="52" t="s">
        <v>55</v>
      </c>
      <c r="E537" s="99" t="s">
        <v>359</v>
      </c>
      <c r="F537" s="52" t="s">
        <v>127</v>
      </c>
      <c r="G537" s="52"/>
      <c r="H537" s="150">
        <f t="shared" si="193"/>
        <v>2419.1</v>
      </c>
      <c r="I537" s="150">
        <f t="shared" si="193"/>
        <v>0</v>
      </c>
      <c r="J537" s="57">
        <f t="shared" si="193"/>
        <v>2419.1</v>
      </c>
      <c r="K537" s="150">
        <f t="shared" si="193"/>
        <v>2741.7</v>
      </c>
      <c r="L537" s="150">
        <f t="shared" si="193"/>
        <v>0</v>
      </c>
      <c r="M537" s="57">
        <f t="shared" si="193"/>
        <v>2741.7</v>
      </c>
    </row>
    <row r="538" spans="2:13" ht="13.5">
      <c r="B538" s="75" t="s">
        <v>99</v>
      </c>
      <c r="C538" s="53" t="s">
        <v>66</v>
      </c>
      <c r="D538" s="53" t="s">
        <v>55</v>
      </c>
      <c r="E538" s="121" t="s">
        <v>359</v>
      </c>
      <c r="F538" s="53" t="s">
        <v>127</v>
      </c>
      <c r="G538" s="53" t="s">
        <v>85</v>
      </c>
      <c r="H538" s="65">
        <f>'вед.прил.14'!I579</f>
        <v>2419.1</v>
      </c>
      <c r="I538" s="65">
        <f>'вед.прил.14'!J579</f>
        <v>0</v>
      </c>
      <c r="J538" s="59">
        <f>'вед.прил.14'!K579</f>
        <v>2419.1</v>
      </c>
      <c r="K538" s="65">
        <f>'вед.прил.14'!L579</f>
        <v>2741.7</v>
      </c>
      <c r="L538" s="65">
        <f>'вед.прил.14'!P579</f>
        <v>0</v>
      </c>
      <c r="M538" s="59">
        <f>'вед.прил.14'!W579</f>
        <v>2741.7</v>
      </c>
    </row>
    <row r="539" spans="2:13" ht="27">
      <c r="B539" s="76" t="s">
        <v>51</v>
      </c>
      <c r="C539" s="54" t="s">
        <v>66</v>
      </c>
      <c r="D539" s="54" t="s">
        <v>60</v>
      </c>
      <c r="E539" s="54"/>
      <c r="F539" s="54" t="s">
        <v>72</v>
      </c>
      <c r="G539" s="54"/>
      <c r="H539" s="56">
        <f aca="true" t="shared" si="194" ref="H539:M540">H540</f>
        <v>2425.2</v>
      </c>
      <c r="I539" s="56">
        <f t="shared" si="194"/>
        <v>0</v>
      </c>
      <c r="J539" s="56">
        <f t="shared" si="194"/>
        <v>2425.2</v>
      </c>
      <c r="K539" s="56">
        <f t="shared" si="194"/>
        <v>2425.2</v>
      </c>
      <c r="L539" s="56">
        <f t="shared" si="194"/>
        <v>0</v>
      </c>
      <c r="M539" s="56">
        <f t="shared" si="194"/>
        <v>2425.2</v>
      </c>
    </row>
    <row r="540" spans="2:13" ht="13.5">
      <c r="B540" s="73" t="s">
        <v>25</v>
      </c>
      <c r="C540" s="52" t="s">
        <v>66</v>
      </c>
      <c r="D540" s="52" t="s">
        <v>60</v>
      </c>
      <c r="E540" s="52" t="s">
        <v>210</v>
      </c>
      <c r="F540" s="52"/>
      <c r="G540" s="52"/>
      <c r="H540" s="57">
        <f t="shared" si="194"/>
        <v>2425.2</v>
      </c>
      <c r="I540" s="57">
        <f t="shared" si="194"/>
        <v>0</v>
      </c>
      <c r="J540" s="57">
        <f t="shared" si="194"/>
        <v>2425.2</v>
      </c>
      <c r="K540" s="57">
        <f t="shared" si="194"/>
        <v>2425.2</v>
      </c>
      <c r="L540" s="57">
        <f t="shared" si="194"/>
        <v>0</v>
      </c>
      <c r="M540" s="57">
        <f t="shared" si="194"/>
        <v>2425.2</v>
      </c>
    </row>
    <row r="541" spans="2:13" ht="42.75" customHeight="1">
      <c r="B541" s="73" t="s">
        <v>27</v>
      </c>
      <c r="C541" s="52">
        <v>10</v>
      </c>
      <c r="D541" s="52" t="s">
        <v>60</v>
      </c>
      <c r="E541" s="52" t="s">
        <v>259</v>
      </c>
      <c r="F541" s="52"/>
      <c r="G541" s="52"/>
      <c r="H541" s="57">
        <f aca="true" t="shared" si="195" ref="H541:M541">H542+H545</f>
        <v>2425.2</v>
      </c>
      <c r="I541" s="57">
        <f t="shared" si="195"/>
        <v>0</v>
      </c>
      <c r="J541" s="57">
        <f t="shared" si="195"/>
        <v>2425.2</v>
      </c>
      <c r="K541" s="57">
        <f t="shared" si="195"/>
        <v>2425.2</v>
      </c>
      <c r="L541" s="57">
        <f t="shared" si="195"/>
        <v>0</v>
      </c>
      <c r="M541" s="57">
        <f t="shared" si="195"/>
        <v>2425.2</v>
      </c>
    </row>
    <row r="542" spans="2:13" ht="90" customHeight="1">
      <c r="B542" s="73" t="s">
        <v>344</v>
      </c>
      <c r="C542" s="52" t="s">
        <v>66</v>
      </c>
      <c r="D542" s="52" t="s">
        <v>60</v>
      </c>
      <c r="E542" s="52" t="s">
        <v>259</v>
      </c>
      <c r="F542" s="52" t="s">
        <v>108</v>
      </c>
      <c r="G542" s="52"/>
      <c r="H542" s="57">
        <f aca="true" t="shared" si="196" ref="H542:M543">H543</f>
        <v>2102</v>
      </c>
      <c r="I542" s="57">
        <f t="shared" si="196"/>
        <v>0</v>
      </c>
      <c r="J542" s="57">
        <f t="shared" si="196"/>
        <v>2102</v>
      </c>
      <c r="K542" s="57">
        <f t="shared" si="196"/>
        <v>2102</v>
      </c>
      <c r="L542" s="57">
        <f t="shared" si="196"/>
        <v>0</v>
      </c>
      <c r="M542" s="57">
        <f t="shared" si="196"/>
        <v>2102</v>
      </c>
    </row>
    <row r="543" spans="2:13" ht="33.75" customHeight="1">
      <c r="B543" s="73" t="s">
        <v>343</v>
      </c>
      <c r="C543" s="52">
        <v>10</v>
      </c>
      <c r="D543" s="52" t="s">
        <v>60</v>
      </c>
      <c r="E543" s="52" t="s">
        <v>259</v>
      </c>
      <c r="F543" s="52" t="s">
        <v>109</v>
      </c>
      <c r="G543" s="52"/>
      <c r="H543" s="57">
        <f t="shared" si="196"/>
        <v>2102</v>
      </c>
      <c r="I543" s="57">
        <f t="shared" si="196"/>
        <v>0</v>
      </c>
      <c r="J543" s="57">
        <f t="shared" si="196"/>
        <v>2102</v>
      </c>
      <c r="K543" s="57">
        <f t="shared" si="196"/>
        <v>2102</v>
      </c>
      <c r="L543" s="57">
        <f t="shared" si="196"/>
        <v>0</v>
      </c>
      <c r="M543" s="57">
        <f t="shared" si="196"/>
        <v>2102</v>
      </c>
    </row>
    <row r="544" spans="2:13" ht="13.5">
      <c r="B544" s="75" t="s">
        <v>100</v>
      </c>
      <c r="C544" s="53">
        <v>10</v>
      </c>
      <c r="D544" s="53" t="s">
        <v>60</v>
      </c>
      <c r="E544" s="53" t="s">
        <v>259</v>
      </c>
      <c r="F544" s="53" t="s">
        <v>109</v>
      </c>
      <c r="G544" s="53" t="s">
        <v>86</v>
      </c>
      <c r="H544" s="59">
        <f>'вед.прил.14'!I352</f>
        <v>2102</v>
      </c>
      <c r="I544" s="59">
        <f>'вед.прил.14'!J352</f>
        <v>0</v>
      </c>
      <c r="J544" s="59">
        <f>H544+I544</f>
        <v>2102</v>
      </c>
      <c r="K544" s="59">
        <f>'вед.прил.14'!L352</f>
        <v>2102</v>
      </c>
      <c r="L544" s="59">
        <f>'вед.прил.14'!M352</f>
        <v>0</v>
      </c>
      <c r="M544" s="59">
        <f>K544+L544</f>
        <v>2102</v>
      </c>
    </row>
    <row r="545" spans="2:13" ht="41.25">
      <c r="B545" s="74" t="s">
        <v>374</v>
      </c>
      <c r="C545" s="52">
        <v>10</v>
      </c>
      <c r="D545" s="52" t="s">
        <v>60</v>
      </c>
      <c r="E545" s="52" t="s">
        <v>259</v>
      </c>
      <c r="F545" s="52" t="s">
        <v>110</v>
      </c>
      <c r="G545" s="52"/>
      <c r="H545" s="57">
        <f aca="true" t="shared" si="197" ref="H545:M546">H546</f>
        <v>323.2</v>
      </c>
      <c r="I545" s="57">
        <f t="shared" si="197"/>
        <v>0</v>
      </c>
      <c r="J545" s="57">
        <f t="shared" si="197"/>
        <v>323.2</v>
      </c>
      <c r="K545" s="57">
        <f t="shared" si="197"/>
        <v>323.2</v>
      </c>
      <c r="L545" s="57">
        <f t="shared" si="197"/>
        <v>0</v>
      </c>
      <c r="M545" s="57">
        <f t="shared" si="197"/>
        <v>323.2</v>
      </c>
    </row>
    <row r="546" spans="2:13" ht="42" customHeight="1">
      <c r="B546" s="74" t="s">
        <v>346</v>
      </c>
      <c r="C546" s="52">
        <v>10</v>
      </c>
      <c r="D546" s="52" t="s">
        <v>60</v>
      </c>
      <c r="E546" s="52" t="s">
        <v>259</v>
      </c>
      <c r="F546" s="52" t="s">
        <v>112</v>
      </c>
      <c r="G546" s="52"/>
      <c r="H546" s="57">
        <f t="shared" si="197"/>
        <v>323.2</v>
      </c>
      <c r="I546" s="57">
        <f t="shared" si="197"/>
        <v>0</v>
      </c>
      <c r="J546" s="57">
        <f t="shared" si="197"/>
        <v>323.2</v>
      </c>
      <c r="K546" s="57">
        <f t="shared" si="197"/>
        <v>323.2</v>
      </c>
      <c r="L546" s="57">
        <f t="shared" si="197"/>
        <v>0</v>
      </c>
      <c r="M546" s="57">
        <f t="shared" si="197"/>
        <v>323.2</v>
      </c>
    </row>
    <row r="547" spans="2:13" ht="13.5">
      <c r="B547" s="75" t="s">
        <v>100</v>
      </c>
      <c r="C547" s="53">
        <v>10</v>
      </c>
      <c r="D547" s="53" t="s">
        <v>60</v>
      </c>
      <c r="E547" s="53" t="s">
        <v>259</v>
      </c>
      <c r="F547" s="53" t="s">
        <v>112</v>
      </c>
      <c r="G547" s="53" t="s">
        <v>86</v>
      </c>
      <c r="H547" s="59">
        <f>'вед.прил.14'!I355</f>
        <v>323.2</v>
      </c>
      <c r="I547" s="59">
        <f>'вед.прил.14'!J355</f>
        <v>0</v>
      </c>
      <c r="J547" s="59">
        <f>H547+I547</f>
        <v>323.2</v>
      </c>
      <c r="K547" s="59">
        <f>'вед.прил.14'!L355</f>
        <v>323.2</v>
      </c>
      <c r="L547" s="59">
        <f>'вед.прил.14'!M355</f>
        <v>0</v>
      </c>
      <c r="M547" s="59">
        <f>K547+L547</f>
        <v>323.2</v>
      </c>
    </row>
    <row r="548" spans="2:13" ht="14.25" customHeight="1">
      <c r="B548" s="101" t="s">
        <v>71</v>
      </c>
      <c r="C548" s="94" t="s">
        <v>69</v>
      </c>
      <c r="D548" s="94"/>
      <c r="E548" s="94"/>
      <c r="F548" s="94"/>
      <c r="G548" s="94"/>
      <c r="H548" s="61">
        <f aca="true" t="shared" si="198" ref="H548:M548">H551</f>
        <v>6660</v>
      </c>
      <c r="I548" s="61">
        <f t="shared" si="198"/>
        <v>0</v>
      </c>
      <c r="J548" s="61">
        <f t="shared" si="198"/>
        <v>6660</v>
      </c>
      <c r="K548" s="61">
        <f t="shared" si="198"/>
        <v>6660</v>
      </c>
      <c r="L548" s="61">
        <f t="shared" si="198"/>
        <v>0</v>
      </c>
      <c r="M548" s="61">
        <f t="shared" si="198"/>
        <v>6660</v>
      </c>
    </row>
    <row r="549" spans="2:13" ht="17.25" customHeight="1">
      <c r="B549" s="93" t="s">
        <v>99</v>
      </c>
      <c r="C549" s="94" t="s">
        <v>69</v>
      </c>
      <c r="D549" s="94"/>
      <c r="E549" s="94"/>
      <c r="F549" s="94"/>
      <c r="G549" s="94" t="s">
        <v>85</v>
      </c>
      <c r="H549" s="61">
        <f aca="true" t="shared" si="199" ref="H549:M549">H561+H569+H564+H558</f>
        <v>6660</v>
      </c>
      <c r="I549" s="61">
        <f t="shared" si="199"/>
        <v>0</v>
      </c>
      <c r="J549" s="61">
        <f t="shared" si="199"/>
        <v>6660</v>
      </c>
      <c r="K549" s="61">
        <f t="shared" si="199"/>
        <v>6660</v>
      </c>
      <c r="L549" s="61">
        <f t="shared" si="199"/>
        <v>0</v>
      </c>
      <c r="M549" s="61">
        <f t="shared" si="199"/>
        <v>6660</v>
      </c>
    </row>
    <row r="550" spans="2:13" ht="16.5" customHeight="1">
      <c r="B550" s="93" t="s">
        <v>100</v>
      </c>
      <c r="C550" s="94" t="s">
        <v>69</v>
      </c>
      <c r="D550" s="94"/>
      <c r="E550" s="94"/>
      <c r="F550" s="94"/>
      <c r="G550" s="94" t="s">
        <v>86</v>
      </c>
      <c r="H550" s="61">
        <v>0</v>
      </c>
      <c r="I550" s="61">
        <v>0</v>
      </c>
      <c r="J550" s="61">
        <v>0</v>
      </c>
      <c r="K550" s="61">
        <v>0</v>
      </c>
      <c r="L550" s="61">
        <v>0</v>
      </c>
      <c r="M550" s="61">
        <v>0</v>
      </c>
    </row>
    <row r="551" spans="2:13" ht="16.5" customHeight="1">
      <c r="B551" s="76" t="s">
        <v>94</v>
      </c>
      <c r="C551" s="54" t="s">
        <v>69</v>
      </c>
      <c r="D551" s="54" t="s">
        <v>58</v>
      </c>
      <c r="E551" s="54"/>
      <c r="F551" s="54"/>
      <c r="G551" s="54"/>
      <c r="H551" s="56">
        <f aca="true" t="shared" si="200" ref="H551:M552">H552</f>
        <v>6660</v>
      </c>
      <c r="I551" s="56">
        <f t="shared" si="200"/>
        <v>0</v>
      </c>
      <c r="J551" s="56">
        <f t="shared" si="200"/>
        <v>6660</v>
      </c>
      <c r="K551" s="56">
        <f t="shared" si="200"/>
        <v>6660</v>
      </c>
      <c r="L551" s="56">
        <f t="shared" si="200"/>
        <v>0</v>
      </c>
      <c r="M551" s="56">
        <f t="shared" si="200"/>
        <v>6660</v>
      </c>
    </row>
    <row r="552" spans="2:13" ht="60.75" customHeight="1">
      <c r="B552" s="73" t="s">
        <v>366</v>
      </c>
      <c r="C552" s="52" t="s">
        <v>69</v>
      </c>
      <c r="D552" s="52" t="s">
        <v>58</v>
      </c>
      <c r="E552" s="52" t="s">
        <v>294</v>
      </c>
      <c r="F552" s="52"/>
      <c r="G552" s="52"/>
      <c r="H552" s="57">
        <f t="shared" si="200"/>
        <v>6660</v>
      </c>
      <c r="I552" s="57">
        <f t="shared" si="200"/>
        <v>0</v>
      </c>
      <c r="J552" s="57">
        <f t="shared" si="200"/>
        <v>6660</v>
      </c>
      <c r="K552" s="57">
        <f t="shared" si="200"/>
        <v>6660</v>
      </c>
      <c r="L552" s="57">
        <f t="shared" si="200"/>
        <v>0</v>
      </c>
      <c r="M552" s="57">
        <f t="shared" si="200"/>
        <v>6660</v>
      </c>
    </row>
    <row r="553" spans="2:13" ht="57" customHeight="1">
      <c r="B553" s="73" t="s">
        <v>367</v>
      </c>
      <c r="C553" s="52" t="s">
        <v>69</v>
      </c>
      <c r="D553" s="52" t="s">
        <v>58</v>
      </c>
      <c r="E553" s="52" t="s">
        <v>298</v>
      </c>
      <c r="F553" s="52"/>
      <c r="G553" s="52"/>
      <c r="H553" s="57">
        <f aca="true" t="shared" si="201" ref="H553:M553">H554+H565</f>
        <v>6660</v>
      </c>
      <c r="I553" s="57">
        <f t="shared" si="201"/>
        <v>0</v>
      </c>
      <c r="J553" s="57">
        <f t="shared" si="201"/>
        <v>6660</v>
      </c>
      <c r="K553" s="57">
        <f t="shared" si="201"/>
        <v>6660</v>
      </c>
      <c r="L553" s="57">
        <f t="shared" si="201"/>
        <v>0</v>
      </c>
      <c r="M553" s="57">
        <f t="shared" si="201"/>
        <v>6660</v>
      </c>
    </row>
    <row r="554" spans="2:13" ht="59.25" customHeight="1">
      <c r="B554" s="73" t="s">
        <v>295</v>
      </c>
      <c r="C554" s="52" t="s">
        <v>69</v>
      </c>
      <c r="D554" s="52" t="s">
        <v>58</v>
      </c>
      <c r="E554" s="52" t="s">
        <v>299</v>
      </c>
      <c r="F554" s="52"/>
      <c r="G554" s="52"/>
      <c r="H554" s="57">
        <f aca="true" t="shared" si="202" ref="H554:M554">H555</f>
        <v>660</v>
      </c>
      <c r="I554" s="57">
        <f t="shared" si="202"/>
        <v>0</v>
      </c>
      <c r="J554" s="57">
        <f t="shared" si="202"/>
        <v>660</v>
      </c>
      <c r="K554" s="57">
        <f t="shared" si="202"/>
        <v>660</v>
      </c>
      <c r="L554" s="57">
        <f t="shared" si="202"/>
        <v>0</v>
      </c>
      <c r="M554" s="57">
        <f t="shared" si="202"/>
        <v>660</v>
      </c>
    </row>
    <row r="555" spans="2:13" ht="16.5" customHeight="1">
      <c r="B555" s="74" t="s">
        <v>234</v>
      </c>
      <c r="C555" s="52" t="s">
        <v>69</v>
      </c>
      <c r="D555" s="52" t="s">
        <v>58</v>
      </c>
      <c r="E555" s="52" t="s">
        <v>300</v>
      </c>
      <c r="F555" s="52"/>
      <c r="G555" s="52"/>
      <c r="H555" s="57">
        <f aca="true" t="shared" si="203" ref="H555:M555">H559+H562+H556</f>
        <v>660</v>
      </c>
      <c r="I555" s="57">
        <f t="shared" si="203"/>
        <v>0</v>
      </c>
      <c r="J555" s="57">
        <f t="shared" si="203"/>
        <v>660</v>
      </c>
      <c r="K555" s="57">
        <f t="shared" si="203"/>
        <v>660</v>
      </c>
      <c r="L555" s="57">
        <f t="shared" si="203"/>
        <v>0</v>
      </c>
      <c r="M555" s="57">
        <f t="shared" si="203"/>
        <v>660</v>
      </c>
    </row>
    <row r="556" spans="2:13" ht="86.25" customHeight="1">
      <c r="B556" s="73" t="s">
        <v>344</v>
      </c>
      <c r="C556" s="52" t="s">
        <v>69</v>
      </c>
      <c r="D556" s="52" t="s">
        <v>58</v>
      </c>
      <c r="E556" s="52" t="s">
        <v>300</v>
      </c>
      <c r="F556" s="52" t="s">
        <v>108</v>
      </c>
      <c r="G556" s="52"/>
      <c r="H556" s="57">
        <f aca="true" t="shared" si="204" ref="H556:M557">H557</f>
        <v>150</v>
      </c>
      <c r="I556" s="57">
        <f t="shared" si="204"/>
        <v>0</v>
      </c>
      <c r="J556" s="57">
        <f t="shared" si="204"/>
        <v>150</v>
      </c>
      <c r="K556" s="57">
        <f t="shared" si="204"/>
        <v>150</v>
      </c>
      <c r="L556" s="57">
        <f t="shared" si="204"/>
        <v>0</v>
      </c>
      <c r="M556" s="57">
        <f t="shared" si="204"/>
        <v>150</v>
      </c>
    </row>
    <row r="557" spans="2:13" ht="27">
      <c r="B557" s="73" t="s">
        <v>343</v>
      </c>
      <c r="C557" s="52" t="s">
        <v>69</v>
      </c>
      <c r="D557" s="52" t="s">
        <v>58</v>
      </c>
      <c r="E557" s="52" t="s">
        <v>300</v>
      </c>
      <c r="F557" s="52" t="s">
        <v>109</v>
      </c>
      <c r="G557" s="52"/>
      <c r="H557" s="57">
        <f t="shared" si="204"/>
        <v>150</v>
      </c>
      <c r="I557" s="57">
        <f t="shared" si="204"/>
        <v>0</v>
      </c>
      <c r="J557" s="57">
        <f t="shared" si="204"/>
        <v>150</v>
      </c>
      <c r="K557" s="57">
        <f t="shared" si="204"/>
        <v>150</v>
      </c>
      <c r="L557" s="57">
        <f t="shared" si="204"/>
        <v>0</v>
      </c>
      <c r="M557" s="57">
        <f t="shared" si="204"/>
        <v>150</v>
      </c>
    </row>
    <row r="558" spans="2:13" ht="13.5">
      <c r="B558" s="75" t="s">
        <v>99</v>
      </c>
      <c r="C558" s="53" t="s">
        <v>69</v>
      </c>
      <c r="D558" s="53" t="s">
        <v>58</v>
      </c>
      <c r="E558" s="53" t="s">
        <v>300</v>
      </c>
      <c r="F558" s="53" t="s">
        <v>109</v>
      </c>
      <c r="G558" s="53" t="s">
        <v>85</v>
      </c>
      <c r="H558" s="59">
        <f>'вед.прил.14'!I588</f>
        <v>150</v>
      </c>
      <c r="I558" s="59">
        <f>'вед.прил.14'!J588</f>
        <v>0</v>
      </c>
      <c r="J558" s="59">
        <f>H558+I558</f>
        <v>150</v>
      </c>
      <c r="K558" s="59">
        <f>'вед.прил.14'!L588</f>
        <v>150</v>
      </c>
      <c r="L558" s="59">
        <f>'вед.прил.14'!M588</f>
        <v>0</v>
      </c>
      <c r="M558" s="59">
        <f>K558+L558</f>
        <v>150</v>
      </c>
    </row>
    <row r="559" spans="2:13" ht="41.25">
      <c r="B559" s="74" t="s">
        <v>374</v>
      </c>
      <c r="C559" s="52" t="s">
        <v>69</v>
      </c>
      <c r="D559" s="52" t="s">
        <v>58</v>
      </c>
      <c r="E559" s="52" t="s">
        <v>300</v>
      </c>
      <c r="F559" s="52" t="s">
        <v>110</v>
      </c>
      <c r="G559" s="52"/>
      <c r="H559" s="57">
        <f aca="true" t="shared" si="205" ref="H559:M560">H560</f>
        <v>410</v>
      </c>
      <c r="I559" s="57">
        <f t="shared" si="205"/>
        <v>0</v>
      </c>
      <c r="J559" s="57">
        <f t="shared" si="205"/>
        <v>410</v>
      </c>
      <c r="K559" s="57">
        <f t="shared" si="205"/>
        <v>410</v>
      </c>
      <c r="L559" s="57">
        <f t="shared" si="205"/>
        <v>0</v>
      </c>
      <c r="M559" s="57">
        <f t="shared" si="205"/>
        <v>410</v>
      </c>
    </row>
    <row r="560" spans="2:13" ht="41.25">
      <c r="B560" s="74" t="s">
        <v>346</v>
      </c>
      <c r="C560" s="52" t="s">
        <v>69</v>
      </c>
      <c r="D560" s="52" t="s">
        <v>58</v>
      </c>
      <c r="E560" s="52" t="s">
        <v>300</v>
      </c>
      <c r="F560" s="52" t="s">
        <v>112</v>
      </c>
      <c r="G560" s="52"/>
      <c r="H560" s="57">
        <f t="shared" si="205"/>
        <v>410</v>
      </c>
      <c r="I560" s="57">
        <f t="shared" si="205"/>
        <v>0</v>
      </c>
      <c r="J560" s="57">
        <f t="shared" si="205"/>
        <v>410</v>
      </c>
      <c r="K560" s="57">
        <f t="shared" si="205"/>
        <v>410</v>
      </c>
      <c r="L560" s="57">
        <f t="shared" si="205"/>
        <v>0</v>
      </c>
      <c r="M560" s="57">
        <f t="shared" si="205"/>
        <v>410</v>
      </c>
    </row>
    <row r="561" spans="2:13" ht="13.5">
      <c r="B561" s="75" t="s">
        <v>99</v>
      </c>
      <c r="C561" s="53" t="s">
        <v>69</v>
      </c>
      <c r="D561" s="53" t="s">
        <v>58</v>
      </c>
      <c r="E561" s="53" t="s">
        <v>300</v>
      </c>
      <c r="F561" s="53" t="s">
        <v>112</v>
      </c>
      <c r="G561" s="53" t="s">
        <v>85</v>
      </c>
      <c r="H561" s="59">
        <f>'вед.прил.14'!I591</f>
        <v>410</v>
      </c>
      <c r="I561" s="59">
        <f>'вед.прил.14'!J591</f>
        <v>0</v>
      </c>
      <c r="J561" s="59">
        <f>H561+I561</f>
        <v>410</v>
      </c>
      <c r="K561" s="59">
        <f>'вед.прил.14'!L591</f>
        <v>410</v>
      </c>
      <c r="L561" s="59">
        <f>'вед.прил.14'!M591</f>
        <v>0</v>
      </c>
      <c r="M561" s="59">
        <f>K561+L561</f>
        <v>410</v>
      </c>
    </row>
    <row r="562" spans="2:13" ht="27">
      <c r="B562" s="73" t="s">
        <v>124</v>
      </c>
      <c r="C562" s="52" t="s">
        <v>69</v>
      </c>
      <c r="D562" s="52" t="s">
        <v>58</v>
      </c>
      <c r="E562" s="52" t="s">
        <v>300</v>
      </c>
      <c r="F562" s="52" t="s">
        <v>123</v>
      </c>
      <c r="G562" s="52"/>
      <c r="H562" s="57">
        <f aca="true" t="shared" si="206" ref="H562:M563">H563</f>
        <v>100</v>
      </c>
      <c r="I562" s="57">
        <f t="shared" si="206"/>
        <v>0</v>
      </c>
      <c r="J562" s="57">
        <f t="shared" si="206"/>
        <v>100</v>
      </c>
      <c r="K562" s="57">
        <f t="shared" si="206"/>
        <v>100</v>
      </c>
      <c r="L562" s="57">
        <f t="shared" si="206"/>
        <v>0</v>
      </c>
      <c r="M562" s="57">
        <f t="shared" si="206"/>
        <v>100</v>
      </c>
    </row>
    <row r="563" spans="2:13" ht="13.5">
      <c r="B563" s="73" t="s">
        <v>167</v>
      </c>
      <c r="C563" s="52" t="s">
        <v>69</v>
      </c>
      <c r="D563" s="52" t="s">
        <v>58</v>
      </c>
      <c r="E563" s="52" t="s">
        <v>300</v>
      </c>
      <c r="F563" s="52" t="s">
        <v>166</v>
      </c>
      <c r="G563" s="52"/>
      <c r="H563" s="57">
        <f t="shared" si="206"/>
        <v>100</v>
      </c>
      <c r="I563" s="57">
        <f t="shared" si="206"/>
        <v>0</v>
      </c>
      <c r="J563" s="57">
        <f t="shared" si="206"/>
        <v>100</v>
      </c>
      <c r="K563" s="57">
        <f t="shared" si="206"/>
        <v>100</v>
      </c>
      <c r="L563" s="57">
        <f t="shared" si="206"/>
        <v>0</v>
      </c>
      <c r="M563" s="57">
        <f t="shared" si="206"/>
        <v>100</v>
      </c>
    </row>
    <row r="564" spans="2:13" ht="13.5">
      <c r="B564" s="77" t="s">
        <v>99</v>
      </c>
      <c r="C564" s="53" t="s">
        <v>69</v>
      </c>
      <c r="D564" s="53" t="s">
        <v>58</v>
      </c>
      <c r="E564" s="53" t="s">
        <v>300</v>
      </c>
      <c r="F564" s="53" t="s">
        <v>166</v>
      </c>
      <c r="G564" s="53" t="s">
        <v>85</v>
      </c>
      <c r="H564" s="59">
        <f>'вед.прил.14'!I594</f>
        <v>100</v>
      </c>
      <c r="I564" s="59">
        <f>'вед.прил.14'!J594</f>
        <v>0</v>
      </c>
      <c r="J564" s="59">
        <f>H564+I564</f>
        <v>100</v>
      </c>
      <c r="K564" s="59">
        <f>'вед.прил.14'!L594</f>
        <v>100</v>
      </c>
      <c r="L564" s="59">
        <f>'вед.прил.14'!M594</f>
        <v>0</v>
      </c>
      <c r="M564" s="59">
        <f>K564+L564</f>
        <v>100</v>
      </c>
    </row>
    <row r="565" spans="2:13" ht="85.5" customHeight="1">
      <c r="B565" s="73" t="s">
        <v>365</v>
      </c>
      <c r="C565" s="52" t="s">
        <v>69</v>
      </c>
      <c r="D565" s="52" t="s">
        <v>58</v>
      </c>
      <c r="E565" s="52" t="s">
        <v>297</v>
      </c>
      <c r="F565" s="52"/>
      <c r="G565" s="52"/>
      <c r="H565" s="57">
        <f aca="true" t="shared" si="207" ref="H565:M568">H566</f>
        <v>6000</v>
      </c>
      <c r="I565" s="57">
        <f t="shared" si="207"/>
        <v>0</v>
      </c>
      <c r="J565" s="57">
        <f t="shared" si="207"/>
        <v>6000</v>
      </c>
      <c r="K565" s="57">
        <f t="shared" si="207"/>
        <v>6000</v>
      </c>
      <c r="L565" s="57">
        <f t="shared" si="207"/>
        <v>0</v>
      </c>
      <c r="M565" s="57">
        <f t="shared" si="207"/>
        <v>6000</v>
      </c>
    </row>
    <row r="566" spans="2:13" ht="18.75" customHeight="1">
      <c r="B566" s="74" t="s">
        <v>234</v>
      </c>
      <c r="C566" s="52" t="s">
        <v>69</v>
      </c>
      <c r="D566" s="52" t="s">
        <v>58</v>
      </c>
      <c r="E566" s="99" t="s">
        <v>296</v>
      </c>
      <c r="F566" s="52"/>
      <c r="G566" s="52"/>
      <c r="H566" s="57">
        <f t="shared" si="207"/>
        <v>6000</v>
      </c>
      <c r="I566" s="57">
        <f t="shared" si="207"/>
        <v>0</v>
      </c>
      <c r="J566" s="57">
        <f t="shared" si="207"/>
        <v>6000</v>
      </c>
      <c r="K566" s="57">
        <f t="shared" si="207"/>
        <v>6000</v>
      </c>
      <c r="L566" s="57">
        <f t="shared" si="207"/>
        <v>0</v>
      </c>
      <c r="M566" s="57">
        <f t="shared" si="207"/>
        <v>6000</v>
      </c>
    </row>
    <row r="567" spans="2:13" ht="44.25" customHeight="1">
      <c r="B567" s="73" t="s">
        <v>114</v>
      </c>
      <c r="C567" s="52" t="s">
        <v>69</v>
      </c>
      <c r="D567" s="52" t="s">
        <v>58</v>
      </c>
      <c r="E567" s="52" t="s">
        <v>296</v>
      </c>
      <c r="F567" s="52" t="s">
        <v>113</v>
      </c>
      <c r="G567" s="52"/>
      <c r="H567" s="57">
        <f t="shared" si="207"/>
        <v>6000</v>
      </c>
      <c r="I567" s="57">
        <f t="shared" si="207"/>
        <v>0</v>
      </c>
      <c r="J567" s="57">
        <f t="shared" si="207"/>
        <v>6000</v>
      </c>
      <c r="K567" s="57">
        <f t="shared" si="207"/>
        <v>6000</v>
      </c>
      <c r="L567" s="57">
        <f t="shared" si="207"/>
        <v>0</v>
      </c>
      <c r="M567" s="57">
        <f t="shared" si="207"/>
        <v>6000</v>
      </c>
    </row>
    <row r="568" spans="2:13" ht="13.5">
      <c r="B568" s="73" t="s">
        <v>169</v>
      </c>
      <c r="C568" s="52" t="s">
        <v>69</v>
      </c>
      <c r="D568" s="52" t="s">
        <v>58</v>
      </c>
      <c r="E568" s="52" t="s">
        <v>296</v>
      </c>
      <c r="F568" s="52" t="s">
        <v>168</v>
      </c>
      <c r="G568" s="52"/>
      <c r="H568" s="57">
        <f t="shared" si="207"/>
        <v>6000</v>
      </c>
      <c r="I568" s="57">
        <f t="shared" si="207"/>
        <v>0</v>
      </c>
      <c r="J568" s="57">
        <f t="shared" si="207"/>
        <v>6000</v>
      </c>
      <c r="K568" s="57">
        <f t="shared" si="207"/>
        <v>6000</v>
      </c>
      <c r="L568" s="57">
        <f t="shared" si="207"/>
        <v>0</v>
      </c>
      <c r="M568" s="57">
        <f t="shared" si="207"/>
        <v>6000</v>
      </c>
    </row>
    <row r="569" spans="2:13" ht="13.5">
      <c r="B569" s="75" t="s">
        <v>99</v>
      </c>
      <c r="C569" s="53" t="s">
        <v>69</v>
      </c>
      <c r="D569" s="53" t="s">
        <v>58</v>
      </c>
      <c r="E569" s="53" t="s">
        <v>296</v>
      </c>
      <c r="F569" s="53" t="s">
        <v>168</v>
      </c>
      <c r="G569" s="53" t="s">
        <v>85</v>
      </c>
      <c r="H569" s="59">
        <f>'вед.прил.14'!I599</f>
        <v>6000</v>
      </c>
      <c r="I569" s="59">
        <f>'вед.прил.14'!J599</f>
        <v>0</v>
      </c>
      <c r="J569" s="59">
        <f>H569+I569</f>
        <v>6000</v>
      </c>
      <c r="K569" s="59">
        <f>'вед.прил.14'!L599</f>
        <v>6000</v>
      </c>
      <c r="L569" s="59">
        <f>'вед.прил.14'!M599</f>
        <v>0</v>
      </c>
      <c r="M569" s="59">
        <f>K569+L569</f>
        <v>6000</v>
      </c>
    </row>
    <row r="570" spans="2:13" ht="29.25" customHeight="1">
      <c r="B570" s="79" t="s">
        <v>185</v>
      </c>
      <c r="C570" s="54" t="s">
        <v>93</v>
      </c>
      <c r="D570" s="54"/>
      <c r="E570" s="54"/>
      <c r="F570" s="54"/>
      <c r="G570" s="54"/>
      <c r="H570" s="56">
        <f aca="true" t="shared" si="208" ref="H570:M570">H573</f>
        <v>5315.2</v>
      </c>
      <c r="I570" s="56">
        <f t="shared" si="208"/>
        <v>0</v>
      </c>
      <c r="J570" s="56">
        <f t="shared" si="208"/>
        <v>5315.2</v>
      </c>
      <c r="K570" s="56">
        <f t="shared" si="208"/>
        <v>5315.2</v>
      </c>
      <c r="L570" s="56">
        <f t="shared" si="208"/>
        <v>0</v>
      </c>
      <c r="M570" s="56">
        <f t="shared" si="208"/>
        <v>5315.2</v>
      </c>
    </row>
    <row r="571" spans="2:13" ht="15.75" customHeight="1">
      <c r="B571" s="93" t="s">
        <v>99</v>
      </c>
      <c r="C571" s="54" t="s">
        <v>93</v>
      </c>
      <c r="D571" s="54"/>
      <c r="E571" s="54"/>
      <c r="F571" s="54"/>
      <c r="G571" s="54" t="s">
        <v>85</v>
      </c>
      <c r="H571" s="56">
        <f aca="true" t="shared" si="209" ref="H571:M571">H579</f>
        <v>5315.2</v>
      </c>
      <c r="I571" s="56">
        <f t="shared" si="209"/>
        <v>0</v>
      </c>
      <c r="J571" s="56">
        <f t="shared" si="209"/>
        <v>5315.2</v>
      </c>
      <c r="K571" s="56">
        <f t="shared" si="209"/>
        <v>5315.2</v>
      </c>
      <c r="L571" s="56">
        <f t="shared" si="209"/>
        <v>0</v>
      </c>
      <c r="M571" s="56">
        <f t="shared" si="209"/>
        <v>5315.2</v>
      </c>
    </row>
    <row r="572" spans="2:13" ht="13.5">
      <c r="B572" s="93" t="s">
        <v>100</v>
      </c>
      <c r="C572" s="54" t="s">
        <v>93</v>
      </c>
      <c r="D572" s="54"/>
      <c r="E572" s="54"/>
      <c r="F572" s="54"/>
      <c r="G572" s="54" t="s">
        <v>86</v>
      </c>
      <c r="H572" s="56">
        <v>0</v>
      </c>
      <c r="I572" s="56">
        <v>0</v>
      </c>
      <c r="J572" s="56">
        <v>0</v>
      </c>
      <c r="K572" s="56">
        <v>0</v>
      </c>
      <c r="L572" s="56">
        <v>0</v>
      </c>
      <c r="M572" s="56">
        <v>0</v>
      </c>
    </row>
    <row r="573" spans="2:13" ht="29.25" customHeight="1">
      <c r="B573" s="79" t="s">
        <v>186</v>
      </c>
      <c r="C573" s="54" t="s">
        <v>93</v>
      </c>
      <c r="D573" s="54" t="s">
        <v>52</v>
      </c>
      <c r="E573" s="54"/>
      <c r="F573" s="54"/>
      <c r="G573" s="54"/>
      <c r="H573" s="56">
        <f aca="true" t="shared" si="210" ref="H573:M578">H574</f>
        <v>5315.2</v>
      </c>
      <c r="I573" s="56">
        <f t="shared" si="210"/>
        <v>0</v>
      </c>
      <c r="J573" s="56">
        <f t="shared" si="210"/>
        <v>5315.2</v>
      </c>
      <c r="K573" s="56">
        <f t="shared" si="210"/>
        <v>5315.2</v>
      </c>
      <c r="L573" s="56">
        <f t="shared" si="210"/>
        <v>0</v>
      </c>
      <c r="M573" s="56">
        <f t="shared" si="210"/>
        <v>5315.2</v>
      </c>
    </row>
    <row r="574" spans="2:13" ht="16.5" customHeight="1">
      <c r="B574" s="74" t="s">
        <v>25</v>
      </c>
      <c r="C574" s="52" t="s">
        <v>93</v>
      </c>
      <c r="D574" s="52" t="s">
        <v>52</v>
      </c>
      <c r="E574" s="52" t="s">
        <v>210</v>
      </c>
      <c r="F574" s="54"/>
      <c r="G574" s="54"/>
      <c r="H574" s="57">
        <f t="shared" si="210"/>
        <v>5315.2</v>
      </c>
      <c r="I574" s="57">
        <f t="shared" si="210"/>
        <v>0</v>
      </c>
      <c r="J574" s="57">
        <f t="shared" si="210"/>
        <v>5315.2</v>
      </c>
      <c r="K574" s="57">
        <f t="shared" si="210"/>
        <v>5315.2</v>
      </c>
      <c r="L574" s="57">
        <f t="shared" si="210"/>
        <v>0</v>
      </c>
      <c r="M574" s="57">
        <f t="shared" si="210"/>
        <v>5315.2</v>
      </c>
    </row>
    <row r="575" spans="2:13" ht="27" customHeight="1">
      <c r="B575" s="74" t="s">
        <v>224</v>
      </c>
      <c r="C575" s="52" t="s">
        <v>93</v>
      </c>
      <c r="D575" s="52" t="s">
        <v>52</v>
      </c>
      <c r="E575" s="52" t="s">
        <v>210</v>
      </c>
      <c r="F575" s="52"/>
      <c r="G575" s="52"/>
      <c r="H575" s="57">
        <f t="shared" si="210"/>
        <v>5315.2</v>
      </c>
      <c r="I575" s="57">
        <f t="shared" si="210"/>
        <v>0</v>
      </c>
      <c r="J575" s="57">
        <f t="shared" si="210"/>
        <v>5315.2</v>
      </c>
      <c r="K575" s="57">
        <f t="shared" si="210"/>
        <v>5315.2</v>
      </c>
      <c r="L575" s="57">
        <f t="shared" si="210"/>
        <v>0</v>
      </c>
      <c r="M575" s="57">
        <f t="shared" si="210"/>
        <v>5315.2</v>
      </c>
    </row>
    <row r="576" spans="2:13" ht="59.25" customHeight="1">
      <c r="B576" s="74" t="s">
        <v>21</v>
      </c>
      <c r="C576" s="52" t="s">
        <v>93</v>
      </c>
      <c r="D576" s="52" t="s">
        <v>52</v>
      </c>
      <c r="E576" s="52" t="s">
        <v>226</v>
      </c>
      <c r="F576" s="52"/>
      <c r="G576" s="52"/>
      <c r="H576" s="57">
        <f t="shared" si="210"/>
        <v>5315.2</v>
      </c>
      <c r="I576" s="57">
        <f t="shared" si="210"/>
        <v>0</v>
      </c>
      <c r="J576" s="57">
        <f t="shared" si="210"/>
        <v>5315.2</v>
      </c>
      <c r="K576" s="57">
        <f t="shared" si="210"/>
        <v>5315.2</v>
      </c>
      <c r="L576" s="57">
        <f t="shared" si="210"/>
        <v>0</v>
      </c>
      <c r="M576" s="57">
        <f t="shared" si="210"/>
        <v>5315.2</v>
      </c>
    </row>
    <row r="577" spans="2:13" ht="29.25" customHeight="1">
      <c r="B577" s="74" t="s">
        <v>225</v>
      </c>
      <c r="C577" s="52" t="s">
        <v>93</v>
      </c>
      <c r="D577" s="52" t="s">
        <v>52</v>
      </c>
      <c r="E577" s="52" t="s">
        <v>226</v>
      </c>
      <c r="F577" s="52" t="s">
        <v>181</v>
      </c>
      <c r="G577" s="52"/>
      <c r="H577" s="57">
        <f t="shared" si="210"/>
        <v>5315.2</v>
      </c>
      <c r="I577" s="57">
        <f t="shared" si="210"/>
        <v>0</v>
      </c>
      <c r="J577" s="57">
        <f t="shared" si="210"/>
        <v>5315.2</v>
      </c>
      <c r="K577" s="57">
        <f t="shared" si="210"/>
        <v>5315.2</v>
      </c>
      <c r="L577" s="57">
        <f t="shared" si="210"/>
        <v>0</v>
      </c>
      <c r="M577" s="57">
        <f t="shared" si="210"/>
        <v>5315.2</v>
      </c>
    </row>
    <row r="578" spans="2:13" ht="16.5" customHeight="1">
      <c r="B578" s="74" t="s">
        <v>183</v>
      </c>
      <c r="C578" s="52" t="s">
        <v>93</v>
      </c>
      <c r="D578" s="52" t="s">
        <v>52</v>
      </c>
      <c r="E578" s="52" t="s">
        <v>226</v>
      </c>
      <c r="F578" s="52" t="s">
        <v>182</v>
      </c>
      <c r="G578" s="52"/>
      <c r="H578" s="57">
        <f t="shared" si="210"/>
        <v>5315.2</v>
      </c>
      <c r="I578" s="57">
        <f t="shared" si="210"/>
        <v>0</v>
      </c>
      <c r="J578" s="57">
        <f t="shared" si="210"/>
        <v>5315.2</v>
      </c>
      <c r="K578" s="57">
        <f t="shared" si="210"/>
        <v>5315.2</v>
      </c>
      <c r="L578" s="57">
        <f t="shared" si="210"/>
        <v>0</v>
      </c>
      <c r="M578" s="57">
        <f t="shared" si="210"/>
        <v>5315.2</v>
      </c>
    </row>
    <row r="579" spans="2:13" ht="15" customHeight="1">
      <c r="B579" s="75" t="s">
        <v>99</v>
      </c>
      <c r="C579" s="53" t="s">
        <v>93</v>
      </c>
      <c r="D579" s="53" t="s">
        <v>52</v>
      </c>
      <c r="E579" s="53" t="s">
        <v>226</v>
      </c>
      <c r="F579" s="53" t="s">
        <v>182</v>
      </c>
      <c r="G579" s="53" t="s">
        <v>85</v>
      </c>
      <c r="H579" s="59">
        <f>'вед.прил.14'!I634</f>
        <v>5315.2</v>
      </c>
      <c r="I579" s="59">
        <f>'вед.прил.14'!J634</f>
        <v>0</v>
      </c>
      <c r="J579" s="59">
        <f>H579+I579</f>
        <v>5315.2</v>
      </c>
      <c r="K579" s="59">
        <f>'вед.прил.14'!L634</f>
        <v>5315.2</v>
      </c>
      <c r="L579" s="59">
        <f>'вед.прил.14'!M634</f>
        <v>0</v>
      </c>
      <c r="M579" s="59">
        <f>K579+L579</f>
        <v>5315.2</v>
      </c>
    </row>
    <row r="580" spans="2:13" ht="18.75" customHeight="1">
      <c r="B580" s="101" t="s">
        <v>176</v>
      </c>
      <c r="C580" s="102"/>
      <c r="D580" s="102"/>
      <c r="E580" s="102"/>
      <c r="F580" s="102"/>
      <c r="G580" s="102"/>
      <c r="H580" s="61">
        <f aca="true" t="shared" si="211" ref="H580:M582">H7+H130+H198+H266+H399+H462+H548+H570</f>
        <v>568807.2</v>
      </c>
      <c r="I580" s="61">
        <f t="shared" si="211"/>
        <v>582.7</v>
      </c>
      <c r="J580" s="61">
        <f t="shared" si="211"/>
        <v>569389.8999999999</v>
      </c>
      <c r="K580" s="61">
        <f t="shared" si="211"/>
        <v>524896.8</v>
      </c>
      <c r="L580" s="61">
        <f t="shared" si="211"/>
        <v>-548.4</v>
      </c>
      <c r="M580" s="61">
        <f t="shared" si="211"/>
        <v>524348.4</v>
      </c>
    </row>
    <row r="581" spans="2:13" ht="17.25" customHeight="1">
      <c r="B581" s="93" t="s">
        <v>99</v>
      </c>
      <c r="C581" s="102"/>
      <c r="D581" s="102"/>
      <c r="E581" s="102"/>
      <c r="F581" s="102"/>
      <c r="G581" s="102" t="s">
        <v>85</v>
      </c>
      <c r="H581" s="61">
        <f t="shared" si="211"/>
        <v>357422.30000000005</v>
      </c>
      <c r="I581" s="61">
        <f t="shared" si="211"/>
        <v>0</v>
      </c>
      <c r="J581" s="61">
        <f t="shared" si="211"/>
        <v>357422.30000000005</v>
      </c>
      <c r="K581" s="61">
        <f t="shared" si="211"/>
        <v>356837.9</v>
      </c>
      <c r="L581" s="61">
        <f t="shared" si="211"/>
        <v>0</v>
      </c>
      <c r="M581" s="61">
        <f t="shared" si="211"/>
        <v>356837.9</v>
      </c>
    </row>
    <row r="582" spans="2:13" ht="18" customHeight="1">
      <c r="B582" s="93" t="s">
        <v>100</v>
      </c>
      <c r="C582" s="102"/>
      <c r="D582" s="102"/>
      <c r="E582" s="102"/>
      <c r="F582" s="102"/>
      <c r="G582" s="102" t="s">
        <v>86</v>
      </c>
      <c r="H582" s="61">
        <f t="shared" si="211"/>
        <v>211384.9</v>
      </c>
      <c r="I582" s="61">
        <f t="shared" si="211"/>
        <v>582.7</v>
      </c>
      <c r="J582" s="61">
        <f t="shared" si="211"/>
        <v>211967.6</v>
      </c>
      <c r="K582" s="61">
        <f t="shared" si="211"/>
        <v>168058.9</v>
      </c>
      <c r="L582" s="61">
        <f t="shared" si="211"/>
        <v>-548.4</v>
      </c>
      <c r="M582" s="61">
        <f t="shared" si="211"/>
        <v>167510.5</v>
      </c>
    </row>
    <row r="583" spans="2:10" ht="21" customHeight="1">
      <c r="B583" s="204"/>
      <c r="C583" s="204"/>
      <c r="D583" s="204"/>
      <c r="E583" s="204"/>
      <c r="F583" s="204"/>
      <c r="G583" s="204"/>
      <c r="H583" s="204"/>
      <c r="I583" s="159"/>
      <c r="J583" s="159"/>
    </row>
    <row r="584" spans="2:10" ht="19.5" customHeight="1">
      <c r="B584" s="205"/>
      <c r="C584" s="205"/>
      <c r="D584" s="205"/>
      <c r="E584" s="205"/>
      <c r="F584" s="205"/>
      <c r="G584" s="205"/>
      <c r="H584" s="205"/>
      <c r="I584" s="159"/>
      <c r="J584" s="159"/>
    </row>
    <row r="585" spans="2:10" ht="12.75">
      <c r="B585" s="203"/>
      <c r="C585" s="203"/>
      <c r="D585" s="203"/>
      <c r="E585" s="203"/>
      <c r="F585" s="203"/>
      <c r="G585" s="203"/>
      <c r="H585" s="203"/>
      <c r="I585" s="158"/>
      <c r="J585" s="158"/>
    </row>
    <row r="586" spans="2:10" ht="12.75">
      <c r="B586" s="203"/>
      <c r="C586" s="203"/>
      <c r="D586" s="203"/>
      <c r="E586" s="203"/>
      <c r="F586" s="203"/>
      <c r="G586" s="203"/>
      <c r="H586" s="203"/>
      <c r="I586" s="158"/>
      <c r="J586" s="158"/>
    </row>
    <row r="587" spans="2:10" ht="12.75">
      <c r="B587" s="203"/>
      <c r="C587" s="203"/>
      <c r="D587" s="203"/>
      <c r="E587" s="203"/>
      <c r="F587" s="203"/>
      <c r="G587" s="203"/>
      <c r="H587" s="203"/>
      <c r="I587" s="158"/>
      <c r="J587" s="158"/>
    </row>
    <row r="588" spans="2:10" ht="12.75">
      <c r="B588" s="203"/>
      <c r="C588" s="203"/>
      <c r="D588" s="203"/>
      <c r="E588" s="203"/>
      <c r="F588" s="203"/>
      <c r="G588" s="203"/>
      <c r="H588" s="203"/>
      <c r="I588" s="158"/>
      <c r="J588" s="158"/>
    </row>
    <row r="589" spans="2:10" ht="12.75">
      <c r="B589" s="203"/>
      <c r="C589" s="203"/>
      <c r="D589" s="203"/>
      <c r="E589" s="203"/>
      <c r="F589" s="203"/>
      <c r="G589" s="203"/>
      <c r="H589" s="203"/>
      <c r="I589" s="158"/>
      <c r="J589" s="158"/>
    </row>
    <row r="590" spans="2:10" ht="12.75">
      <c r="B590" s="203"/>
      <c r="C590" s="203"/>
      <c r="D590" s="203"/>
      <c r="E590" s="203"/>
      <c r="F590" s="203"/>
      <c r="G590" s="203"/>
      <c r="H590" s="203"/>
      <c r="I590" s="158"/>
      <c r="J590" s="158"/>
    </row>
    <row r="591" spans="2:10" ht="12.75">
      <c r="B591" s="203"/>
      <c r="C591" s="203"/>
      <c r="D591" s="203"/>
      <c r="E591" s="203"/>
      <c r="F591" s="203"/>
      <c r="G591" s="203"/>
      <c r="H591" s="203"/>
      <c r="I591" s="158"/>
      <c r="J591" s="158"/>
    </row>
    <row r="592" spans="2:10" ht="12.75">
      <c r="B592" s="203"/>
      <c r="C592" s="203"/>
      <c r="D592" s="203"/>
      <c r="E592" s="203"/>
      <c r="F592" s="203"/>
      <c r="G592" s="203"/>
      <c r="H592" s="203"/>
      <c r="I592" s="158"/>
      <c r="J592" s="158"/>
    </row>
    <row r="593" spans="2:10" ht="12.75">
      <c r="B593" s="203"/>
      <c r="C593" s="203"/>
      <c r="D593" s="203"/>
      <c r="E593" s="203"/>
      <c r="F593" s="203"/>
      <c r="G593" s="203"/>
      <c r="H593" s="203"/>
      <c r="I593" s="158"/>
      <c r="J593" s="158"/>
    </row>
    <row r="594" spans="2:10" ht="12.75">
      <c r="B594" s="203"/>
      <c r="C594" s="203"/>
      <c r="D594" s="203"/>
      <c r="E594" s="203"/>
      <c r="F594" s="203"/>
      <c r="G594" s="203"/>
      <c r="H594" s="203"/>
      <c r="I594" s="158"/>
      <c r="J594" s="158"/>
    </row>
    <row r="595" spans="2:10" ht="12.75">
      <c r="B595" s="203"/>
      <c r="C595" s="203"/>
      <c r="D595" s="203"/>
      <c r="E595" s="203"/>
      <c r="F595" s="203"/>
      <c r="G595" s="203"/>
      <c r="H595" s="203"/>
      <c r="I595" s="158"/>
      <c r="J595" s="158"/>
    </row>
    <row r="596" spans="2:10" ht="12.75">
      <c r="B596" s="203"/>
      <c r="C596" s="203"/>
      <c r="D596" s="203"/>
      <c r="E596" s="203"/>
      <c r="F596" s="203"/>
      <c r="G596" s="203"/>
      <c r="H596" s="203"/>
      <c r="I596" s="158"/>
      <c r="J596" s="158"/>
    </row>
    <row r="597" spans="2:10" ht="12.75">
      <c r="B597" s="203"/>
      <c r="C597" s="203"/>
      <c r="D597" s="203"/>
      <c r="E597" s="203"/>
      <c r="F597" s="203"/>
      <c r="G597" s="203"/>
      <c r="H597" s="203"/>
      <c r="I597" s="158"/>
      <c r="J597" s="158"/>
    </row>
    <row r="598" spans="2:10" ht="12.75">
      <c r="B598" s="203"/>
      <c r="C598" s="203"/>
      <c r="D598" s="203"/>
      <c r="E598" s="203"/>
      <c r="F598" s="203"/>
      <c r="G598" s="203"/>
      <c r="H598" s="203"/>
      <c r="I598" s="158"/>
      <c r="J598" s="158"/>
    </row>
    <row r="599" spans="2:10" ht="12.75">
      <c r="B599" s="203"/>
      <c r="C599" s="203"/>
      <c r="D599" s="203"/>
      <c r="E599" s="203"/>
      <c r="F599" s="203"/>
      <c r="G599" s="203"/>
      <c r="H599" s="203"/>
      <c r="I599" s="158"/>
      <c r="J599" s="158"/>
    </row>
    <row r="600" spans="2:10" ht="12.75">
      <c r="B600" s="203"/>
      <c r="C600" s="203"/>
      <c r="D600" s="203"/>
      <c r="E600" s="203"/>
      <c r="F600" s="203"/>
      <c r="G600" s="203"/>
      <c r="H600" s="203"/>
      <c r="I600" s="158"/>
      <c r="J600" s="158"/>
    </row>
    <row r="601" spans="2:10" ht="12.75">
      <c r="B601" s="203"/>
      <c r="C601" s="203"/>
      <c r="D601" s="203"/>
      <c r="E601" s="203"/>
      <c r="F601" s="203"/>
      <c r="G601" s="203"/>
      <c r="H601" s="203"/>
      <c r="I601" s="158"/>
      <c r="J601" s="158"/>
    </row>
    <row r="602" spans="2:10" ht="12.75">
      <c r="B602" s="203"/>
      <c r="C602" s="203"/>
      <c r="D602" s="203"/>
      <c r="E602" s="203"/>
      <c r="F602" s="203"/>
      <c r="G602" s="203"/>
      <c r="H602" s="203"/>
      <c r="I602" s="158"/>
      <c r="J602" s="158"/>
    </row>
    <row r="603" spans="2:10" ht="12.75">
      <c r="B603" s="203"/>
      <c r="C603" s="203"/>
      <c r="D603" s="203"/>
      <c r="E603" s="203"/>
      <c r="F603" s="203"/>
      <c r="G603" s="203"/>
      <c r="H603" s="203"/>
      <c r="I603" s="158"/>
      <c r="J603" s="158"/>
    </row>
    <row r="604" spans="2:10" ht="12.75">
      <c r="B604" s="203"/>
      <c r="C604" s="203"/>
      <c r="D604" s="203"/>
      <c r="E604" s="203"/>
      <c r="F604" s="203"/>
      <c r="G604" s="203"/>
      <c r="H604" s="203"/>
      <c r="I604" s="158"/>
      <c r="J604" s="158"/>
    </row>
    <row r="605" spans="2:10" ht="12.75">
      <c r="B605" s="203"/>
      <c r="C605" s="203"/>
      <c r="D605" s="203"/>
      <c r="E605" s="203"/>
      <c r="F605" s="203"/>
      <c r="G605" s="203"/>
      <c r="H605" s="203"/>
      <c r="I605" s="158"/>
      <c r="J605" s="158"/>
    </row>
    <row r="606" spans="2:10" ht="12.75">
      <c r="B606" s="203"/>
      <c r="C606" s="203"/>
      <c r="D606" s="203"/>
      <c r="E606" s="203"/>
      <c r="F606" s="203"/>
      <c r="G606" s="203"/>
      <c r="H606" s="203"/>
      <c r="I606" s="158"/>
      <c r="J606" s="158"/>
    </row>
    <row r="607" spans="2:10" ht="12.75">
      <c r="B607" s="203"/>
      <c r="C607" s="203"/>
      <c r="D607" s="203"/>
      <c r="E607" s="203"/>
      <c r="F607" s="203"/>
      <c r="G607" s="203"/>
      <c r="H607" s="203"/>
      <c r="I607" s="158"/>
      <c r="J607" s="158"/>
    </row>
    <row r="608" spans="3:10" ht="12.75">
      <c r="C608" s="19"/>
      <c r="D608" s="19"/>
      <c r="E608" s="19"/>
      <c r="F608" s="19"/>
      <c r="G608" s="19"/>
      <c r="H608" s="18"/>
      <c r="I608" s="18"/>
      <c r="J608" s="18"/>
    </row>
    <row r="609" spans="3:10" ht="12.75">
      <c r="C609" s="19"/>
      <c r="D609" s="19"/>
      <c r="E609" s="19"/>
      <c r="F609" s="19"/>
      <c r="G609" s="19"/>
      <c r="H609" s="18"/>
      <c r="I609" s="18"/>
      <c r="J609" s="18"/>
    </row>
    <row r="610" spans="3:10" ht="12.75">
      <c r="C610" s="19"/>
      <c r="D610" s="19"/>
      <c r="E610" s="19"/>
      <c r="F610" s="19"/>
      <c r="G610" s="19"/>
      <c r="H610" s="18"/>
      <c r="I610" s="18"/>
      <c r="J610" s="18"/>
    </row>
    <row r="611" spans="3:10" ht="12.75">
      <c r="C611" s="19"/>
      <c r="D611" s="19"/>
      <c r="E611" s="19"/>
      <c r="F611" s="19"/>
      <c r="G611" s="19"/>
      <c r="H611" s="18"/>
      <c r="I611" s="18"/>
      <c r="J611" s="18"/>
    </row>
    <row r="612" spans="3:10" ht="12.75">
      <c r="C612" s="19"/>
      <c r="D612" s="19"/>
      <c r="E612" s="19"/>
      <c r="F612" s="19"/>
      <c r="G612" s="19"/>
      <c r="H612" s="18"/>
      <c r="I612" s="18"/>
      <c r="J612" s="18"/>
    </row>
    <row r="613" spans="3:10" ht="12.75">
      <c r="C613" s="19"/>
      <c r="D613" s="19"/>
      <c r="E613" s="19"/>
      <c r="F613" s="19"/>
      <c r="G613" s="19"/>
      <c r="H613" s="18"/>
      <c r="I613" s="18"/>
      <c r="J613" s="18"/>
    </row>
    <row r="614" spans="3:10" ht="12.75">
      <c r="C614" s="19"/>
      <c r="D614" s="19"/>
      <c r="E614" s="19"/>
      <c r="F614" s="19"/>
      <c r="G614" s="19"/>
      <c r="H614" s="18"/>
      <c r="I614" s="18"/>
      <c r="J614" s="18"/>
    </row>
    <row r="615" spans="3:10" ht="12.75">
      <c r="C615" s="19"/>
      <c r="D615" s="19"/>
      <c r="E615" s="19"/>
      <c r="F615" s="19"/>
      <c r="G615" s="19"/>
      <c r="H615" s="18"/>
      <c r="I615" s="18"/>
      <c r="J615" s="18"/>
    </row>
    <row r="616" spans="3:10" ht="12.75">
      <c r="C616" s="19"/>
      <c r="D616" s="19"/>
      <c r="E616" s="19"/>
      <c r="F616" s="19"/>
      <c r="G616" s="19"/>
      <c r="H616" s="18"/>
      <c r="I616" s="18"/>
      <c r="J616" s="18"/>
    </row>
    <row r="617" spans="3:10" ht="12.75">
      <c r="C617" s="19"/>
      <c r="D617" s="19"/>
      <c r="E617" s="19"/>
      <c r="F617" s="19"/>
      <c r="G617" s="19"/>
      <c r="H617" s="18"/>
      <c r="I617" s="18"/>
      <c r="J617" s="18"/>
    </row>
    <row r="618" spans="3:10" ht="12.75">
      <c r="C618" s="19"/>
      <c r="D618" s="19"/>
      <c r="E618" s="19"/>
      <c r="F618" s="19"/>
      <c r="G618" s="19"/>
      <c r="H618" s="18"/>
      <c r="I618" s="18"/>
      <c r="J618" s="18"/>
    </row>
    <row r="619" spans="3:10" ht="12.75">
      <c r="C619" s="19"/>
      <c r="D619" s="19"/>
      <c r="E619" s="19"/>
      <c r="F619" s="19"/>
      <c r="G619" s="19"/>
      <c r="H619" s="18"/>
      <c r="I619" s="18"/>
      <c r="J619" s="18"/>
    </row>
    <row r="620" spans="3:10" ht="12.75">
      <c r="C620" s="19"/>
      <c r="D620" s="19"/>
      <c r="E620" s="19"/>
      <c r="F620" s="19"/>
      <c r="G620" s="19"/>
      <c r="H620" s="18"/>
      <c r="I620" s="18"/>
      <c r="J620" s="18"/>
    </row>
    <row r="621" spans="3:10" ht="12.75">
      <c r="C621" s="19"/>
      <c r="D621" s="19"/>
      <c r="E621" s="19"/>
      <c r="F621" s="19"/>
      <c r="G621" s="19"/>
      <c r="H621" s="18"/>
      <c r="I621" s="18"/>
      <c r="J621" s="18"/>
    </row>
    <row r="622" spans="3:10" ht="12.75">
      <c r="C622" s="19"/>
      <c r="D622" s="19"/>
      <c r="E622" s="19"/>
      <c r="F622" s="19"/>
      <c r="G622" s="19"/>
      <c r="H622" s="18"/>
      <c r="I622" s="18"/>
      <c r="J622" s="18"/>
    </row>
    <row r="623" spans="3:10" ht="12.75">
      <c r="C623" s="19"/>
      <c r="D623" s="19"/>
      <c r="E623" s="19"/>
      <c r="F623" s="19"/>
      <c r="G623" s="19"/>
      <c r="H623" s="18"/>
      <c r="I623" s="18"/>
      <c r="J623" s="18"/>
    </row>
    <row r="624" spans="3:10" ht="12.75">
      <c r="C624" s="19"/>
      <c r="D624" s="19"/>
      <c r="E624" s="19"/>
      <c r="F624" s="19"/>
      <c r="G624" s="19"/>
      <c r="H624" s="18"/>
      <c r="I624" s="18"/>
      <c r="J624" s="18"/>
    </row>
    <row r="625" spans="3:10" ht="12.75">
      <c r="C625" s="19"/>
      <c r="D625" s="19"/>
      <c r="E625" s="19"/>
      <c r="F625" s="19"/>
      <c r="G625" s="19"/>
      <c r="H625" s="18"/>
      <c r="I625" s="18"/>
      <c r="J625" s="18"/>
    </row>
    <row r="626" spans="3:10" ht="12.75">
      <c r="C626" s="19"/>
      <c r="D626" s="19"/>
      <c r="E626" s="19"/>
      <c r="F626" s="19"/>
      <c r="G626" s="19"/>
      <c r="H626" s="18"/>
      <c r="I626" s="18"/>
      <c r="J626" s="18"/>
    </row>
    <row r="627" spans="3:10" ht="12.75">
      <c r="C627" s="19"/>
      <c r="D627" s="19"/>
      <c r="E627" s="19"/>
      <c r="F627" s="19"/>
      <c r="G627" s="19"/>
      <c r="H627" s="18"/>
      <c r="I627" s="18"/>
      <c r="J627" s="18"/>
    </row>
    <row r="628" spans="3:10" ht="12.75">
      <c r="C628" s="19"/>
      <c r="D628" s="19"/>
      <c r="E628" s="19"/>
      <c r="F628" s="19"/>
      <c r="G628" s="19"/>
      <c r="H628" s="18"/>
      <c r="I628" s="18"/>
      <c r="J628" s="18"/>
    </row>
    <row r="629" spans="3:10" ht="12.75">
      <c r="C629" s="19"/>
      <c r="D629" s="19"/>
      <c r="E629" s="19"/>
      <c r="F629" s="19"/>
      <c r="G629" s="19"/>
      <c r="H629" s="18"/>
      <c r="I629" s="18"/>
      <c r="J629" s="18"/>
    </row>
    <row r="630" spans="3:10" ht="12.75">
      <c r="C630" s="19"/>
      <c r="D630" s="19"/>
      <c r="E630" s="19"/>
      <c r="F630" s="19"/>
      <c r="G630" s="19"/>
      <c r="H630" s="18"/>
      <c r="I630" s="18"/>
      <c r="J630" s="18"/>
    </row>
    <row r="631" spans="3:10" ht="12.75">
      <c r="C631" s="19"/>
      <c r="D631" s="19"/>
      <c r="E631" s="19"/>
      <c r="F631" s="19"/>
      <c r="G631" s="19"/>
      <c r="H631" s="18"/>
      <c r="I631" s="18"/>
      <c r="J631" s="18"/>
    </row>
    <row r="632" spans="3:10" ht="12.75">
      <c r="C632" s="19"/>
      <c r="D632" s="19"/>
      <c r="E632" s="19"/>
      <c r="F632" s="19"/>
      <c r="G632" s="19"/>
      <c r="H632" s="18"/>
      <c r="I632" s="18"/>
      <c r="J632" s="18"/>
    </row>
    <row r="633" spans="3:10" ht="12.75">
      <c r="C633" s="19"/>
      <c r="D633" s="19"/>
      <c r="E633" s="19"/>
      <c r="F633" s="19"/>
      <c r="G633" s="19"/>
      <c r="H633" s="18"/>
      <c r="I633" s="18"/>
      <c r="J633" s="18"/>
    </row>
    <row r="634" spans="3:10" ht="12.75">
      <c r="C634" s="19"/>
      <c r="D634" s="19"/>
      <c r="E634" s="19"/>
      <c r="F634" s="19"/>
      <c r="G634" s="19"/>
      <c r="H634" s="18"/>
      <c r="I634" s="18"/>
      <c r="J634" s="18"/>
    </row>
    <row r="635" spans="3:10" ht="12.75">
      <c r="C635" s="19"/>
      <c r="D635" s="19"/>
      <c r="E635" s="19"/>
      <c r="F635" s="19"/>
      <c r="G635" s="19"/>
      <c r="H635" s="18"/>
      <c r="I635" s="18"/>
      <c r="J635" s="18"/>
    </row>
    <row r="636" spans="3:10" ht="12.75">
      <c r="C636" s="19"/>
      <c r="D636" s="19"/>
      <c r="E636" s="19"/>
      <c r="F636" s="19"/>
      <c r="G636" s="19"/>
      <c r="H636" s="18"/>
      <c r="I636" s="18"/>
      <c r="J636" s="18"/>
    </row>
    <row r="637" spans="3:10" ht="12.75">
      <c r="C637" s="19"/>
      <c r="D637" s="19"/>
      <c r="E637" s="19"/>
      <c r="F637" s="19"/>
      <c r="G637" s="19"/>
      <c r="H637" s="18"/>
      <c r="I637" s="18"/>
      <c r="J637" s="18"/>
    </row>
    <row r="638" spans="3:10" ht="12.75">
      <c r="C638" s="19"/>
      <c r="D638" s="19"/>
      <c r="E638" s="19"/>
      <c r="F638" s="19"/>
      <c r="G638" s="19"/>
      <c r="H638" s="18"/>
      <c r="I638" s="18"/>
      <c r="J638" s="18"/>
    </row>
    <row r="639" spans="3:10" ht="12.75">
      <c r="C639" s="19"/>
      <c r="D639" s="19"/>
      <c r="E639" s="19"/>
      <c r="F639" s="19"/>
      <c r="G639" s="19"/>
      <c r="H639" s="18"/>
      <c r="I639" s="18"/>
      <c r="J639" s="18"/>
    </row>
    <row r="640" spans="3:10" ht="12.75">
      <c r="C640" s="19"/>
      <c r="D640" s="19"/>
      <c r="E640" s="19"/>
      <c r="F640" s="19"/>
      <c r="G640" s="19"/>
      <c r="H640" s="18"/>
      <c r="I640" s="18"/>
      <c r="J640" s="18"/>
    </row>
    <row r="641" spans="3:10" ht="12.75">
      <c r="C641" s="19"/>
      <c r="D641" s="19"/>
      <c r="E641" s="19"/>
      <c r="F641" s="19"/>
      <c r="G641" s="19"/>
      <c r="H641" s="18"/>
      <c r="I641" s="18"/>
      <c r="J641" s="18"/>
    </row>
    <row r="642" spans="3:10" ht="12.75">
      <c r="C642" s="19"/>
      <c r="D642" s="19"/>
      <c r="E642" s="19"/>
      <c r="F642" s="19"/>
      <c r="G642" s="19"/>
      <c r="H642" s="18"/>
      <c r="I642" s="18"/>
      <c r="J642" s="18"/>
    </row>
    <row r="643" spans="3:10" ht="12.75">
      <c r="C643" s="19"/>
      <c r="D643" s="19"/>
      <c r="E643" s="19"/>
      <c r="F643" s="19"/>
      <c r="G643" s="19"/>
      <c r="H643" s="18"/>
      <c r="I643" s="18"/>
      <c r="J643" s="18"/>
    </row>
    <row r="644" spans="3:10" ht="12.75">
      <c r="C644" s="19"/>
      <c r="D644" s="19"/>
      <c r="E644" s="19"/>
      <c r="F644" s="19"/>
      <c r="G644" s="19"/>
      <c r="H644" s="18"/>
      <c r="I644" s="18"/>
      <c r="J644" s="18"/>
    </row>
    <row r="645" spans="3:10" ht="12.75">
      <c r="C645" s="19"/>
      <c r="D645" s="19"/>
      <c r="E645" s="19"/>
      <c r="F645" s="19"/>
      <c r="G645" s="19"/>
      <c r="H645" s="18"/>
      <c r="I645" s="18"/>
      <c r="J645" s="18"/>
    </row>
    <row r="646" spans="3:10" ht="12.75">
      <c r="C646" s="19"/>
      <c r="D646" s="19"/>
      <c r="E646" s="19"/>
      <c r="F646" s="19"/>
      <c r="G646" s="19"/>
      <c r="H646" s="18"/>
      <c r="I646" s="18"/>
      <c r="J646" s="18"/>
    </row>
    <row r="647" spans="3:10" ht="12.75">
      <c r="C647" s="19"/>
      <c r="D647" s="19"/>
      <c r="E647" s="19"/>
      <c r="F647" s="19"/>
      <c r="G647" s="19"/>
      <c r="H647" s="18"/>
      <c r="I647" s="18"/>
      <c r="J647" s="18"/>
    </row>
    <row r="648" spans="3:10" ht="12.75">
      <c r="C648" s="19"/>
      <c r="D648" s="19"/>
      <c r="E648" s="19"/>
      <c r="F648" s="19"/>
      <c r="G648" s="19"/>
      <c r="H648" s="18"/>
      <c r="I648" s="18"/>
      <c r="J648" s="18"/>
    </row>
    <row r="649" spans="3:10" ht="12.75">
      <c r="C649" s="19"/>
      <c r="D649" s="19"/>
      <c r="E649" s="19"/>
      <c r="F649" s="19"/>
      <c r="G649" s="19"/>
      <c r="H649" s="18"/>
      <c r="I649" s="18"/>
      <c r="J649" s="18"/>
    </row>
    <row r="650" spans="3:10" ht="12.75">
      <c r="C650" s="19"/>
      <c r="D650" s="19"/>
      <c r="E650" s="19"/>
      <c r="F650" s="19"/>
      <c r="G650" s="19"/>
      <c r="H650" s="18"/>
      <c r="I650" s="18"/>
      <c r="J650" s="18"/>
    </row>
    <row r="651" spans="3:10" ht="12.75">
      <c r="C651" s="19"/>
      <c r="D651" s="19"/>
      <c r="E651" s="19"/>
      <c r="F651" s="19"/>
      <c r="G651" s="19"/>
      <c r="H651" s="18"/>
      <c r="I651" s="18"/>
      <c r="J651" s="18"/>
    </row>
    <row r="652" spans="3:10" ht="12.75">
      <c r="C652" s="19"/>
      <c r="D652" s="19"/>
      <c r="E652" s="19"/>
      <c r="F652" s="19"/>
      <c r="G652" s="19"/>
      <c r="H652" s="18"/>
      <c r="I652" s="18"/>
      <c r="J652" s="18"/>
    </row>
    <row r="653" spans="3:10" ht="12.75">
      <c r="C653" s="19"/>
      <c r="D653" s="19"/>
      <c r="E653" s="19"/>
      <c r="F653" s="19"/>
      <c r="G653" s="19"/>
      <c r="H653" s="18"/>
      <c r="I653" s="18"/>
      <c r="J653" s="18"/>
    </row>
    <row r="654" spans="3:10" ht="12.75">
      <c r="C654" s="19"/>
      <c r="D654" s="19"/>
      <c r="E654" s="19"/>
      <c r="F654" s="19"/>
      <c r="G654" s="19"/>
      <c r="H654" s="18"/>
      <c r="I654" s="18"/>
      <c r="J654" s="18"/>
    </row>
    <row r="655" spans="3:10" ht="12.75">
      <c r="C655" s="19"/>
      <c r="D655" s="19"/>
      <c r="E655" s="19"/>
      <c r="F655" s="19"/>
      <c r="G655" s="19"/>
      <c r="H655" s="18"/>
      <c r="I655" s="18"/>
      <c r="J655" s="18"/>
    </row>
    <row r="656" spans="3:10" ht="12.75">
      <c r="C656" s="19"/>
      <c r="D656" s="19"/>
      <c r="E656" s="19"/>
      <c r="F656" s="19"/>
      <c r="G656" s="19"/>
      <c r="H656" s="18"/>
      <c r="I656" s="18"/>
      <c r="J656" s="18"/>
    </row>
    <row r="657" spans="3:10" ht="12.75">
      <c r="C657" s="19"/>
      <c r="D657" s="19"/>
      <c r="E657" s="19"/>
      <c r="F657" s="19"/>
      <c r="G657" s="19"/>
      <c r="H657" s="18"/>
      <c r="I657" s="18"/>
      <c r="J657" s="18"/>
    </row>
    <row r="658" spans="3:10" ht="12.75">
      <c r="C658" s="19"/>
      <c r="D658" s="19"/>
      <c r="E658" s="19"/>
      <c r="F658" s="19"/>
      <c r="G658" s="19"/>
      <c r="H658" s="18"/>
      <c r="I658" s="18"/>
      <c r="J658" s="18"/>
    </row>
    <row r="659" spans="3:10" ht="12.75">
      <c r="C659" s="19"/>
      <c r="D659" s="19"/>
      <c r="E659" s="19"/>
      <c r="F659" s="19"/>
      <c r="G659" s="19"/>
      <c r="H659" s="18"/>
      <c r="I659" s="18"/>
      <c r="J659" s="18"/>
    </row>
    <row r="660" spans="3:10" ht="12.75">
      <c r="C660" s="19"/>
      <c r="D660" s="19"/>
      <c r="E660" s="19"/>
      <c r="F660" s="19"/>
      <c r="G660" s="19"/>
      <c r="H660" s="18"/>
      <c r="I660" s="18"/>
      <c r="J660" s="18"/>
    </row>
    <row r="661" spans="3:10" ht="12.75">
      <c r="C661" s="19"/>
      <c r="D661" s="19"/>
      <c r="E661" s="19"/>
      <c r="F661" s="19"/>
      <c r="G661" s="19"/>
      <c r="H661" s="18"/>
      <c r="I661" s="18"/>
      <c r="J661" s="18"/>
    </row>
    <row r="662" spans="3:10" ht="12.75">
      <c r="C662" s="19"/>
      <c r="D662" s="19"/>
      <c r="E662" s="19"/>
      <c r="F662" s="19"/>
      <c r="G662" s="19"/>
      <c r="H662" s="18"/>
      <c r="I662" s="18"/>
      <c r="J662" s="18"/>
    </row>
    <row r="663" spans="3:10" ht="12.75">
      <c r="C663" s="19"/>
      <c r="D663" s="19"/>
      <c r="E663" s="19"/>
      <c r="F663" s="19"/>
      <c r="G663" s="19"/>
      <c r="H663" s="18"/>
      <c r="I663" s="18"/>
      <c r="J663" s="18"/>
    </row>
    <row r="664" spans="3:10" ht="12.75">
      <c r="C664" s="19"/>
      <c r="D664" s="19"/>
      <c r="E664" s="19"/>
      <c r="F664" s="19"/>
      <c r="G664" s="19"/>
      <c r="H664" s="18"/>
      <c r="I664" s="18"/>
      <c r="J664" s="18"/>
    </row>
    <row r="665" spans="3:10" ht="12.75">
      <c r="C665" s="19"/>
      <c r="D665" s="19"/>
      <c r="E665" s="19"/>
      <c r="F665" s="19"/>
      <c r="G665" s="19"/>
      <c r="H665" s="18"/>
      <c r="I665" s="18"/>
      <c r="J665" s="18"/>
    </row>
    <row r="666" spans="3:10" ht="12.75">
      <c r="C666" s="19"/>
      <c r="D666" s="19"/>
      <c r="E666" s="19"/>
      <c r="F666" s="19"/>
      <c r="G666" s="19"/>
      <c r="H666" s="18"/>
      <c r="I666" s="18"/>
      <c r="J666" s="18"/>
    </row>
    <row r="667" spans="3:10" ht="12.75">
      <c r="C667" s="19"/>
      <c r="D667" s="19"/>
      <c r="E667" s="19"/>
      <c r="F667" s="19"/>
      <c r="G667" s="19"/>
      <c r="H667" s="18"/>
      <c r="I667" s="18"/>
      <c r="J667" s="18"/>
    </row>
  </sheetData>
  <sheetProtection formatCells="0" formatColumns="0" formatRows="0" insertColumns="0" insertRows="0" insertHyperlinks="0" deleteColumns="0" deleteRows="0" sort="0" autoFilter="0" pivotTables="0"/>
  <mergeCells count="13">
    <mergeCell ref="E4:E6"/>
    <mergeCell ref="F4:F6"/>
    <mergeCell ref="G4:G6"/>
    <mergeCell ref="B1:D1"/>
    <mergeCell ref="B2:M2"/>
    <mergeCell ref="H4:J4"/>
    <mergeCell ref="K4:M4"/>
    <mergeCell ref="K1:M1"/>
    <mergeCell ref="B585:H607"/>
    <mergeCell ref="B583:H584"/>
    <mergeCell ref="B4:B6"/>
    <mergeCell ref="C4:C6"/>
    <mergeCell ref="D4:D6"/>
  </mergeCells>
  <printOptions horizontalCentered="1"/>
  <pageMargins left="0.984251968503937" right="0.5905511811023623" top="0.7874015748031497" bottom="0.7874015748031497" header="0" footer="0"/>
  <pageSetup horizontalDpi="600" verticalDpi="600" orientation="landscape" paperSize="9" scale="90" r:id="rId1"/>
  <headerFooter alignWithMargins="0">
    <oddHeader>&amp;C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G904"/>
  <sheetViews>
    <sheetView tabSelected="1" view="pageBreakPreview" zoomScaleSheetLayoutView="100" zoomScalePageLayoutView="0" workbookViewId="0" topLeftCell="B1">
      <selection activeCell="L8" sqref="L8"/>
    </sheetView>
  </sheetViews>
  <sheetFormatPr defaultColWidth="9.125" defaultRowHeight="12.75"/>
  <cols>
    <col min="1" max="1" width="42.50390625" style="48" customWidth="1"/>
    <col min="2" max="2" width="5.50390625" style="27" customWidth="1"/>
    <col min="3" max="3" width="5.125" style="27" customWidth="1"/>
    <col min="4" max="4" width="4.50390625" style="27" customWidth="1"/>
    <col min="5" max="5" width="16.125" style="27" customWidth="1"/>
    <col min="6" max="6" width="4.875" style="27" customWidth="1"/>
    <col min="7" max="7" width="3.875" style="27" customWidth="1"/>
    <col min="8" max="8" width="5.50390625" style="27" hidden="1" customWidth="1"/>
    <col min="9" max="9" width="9.875" style="49" customWidth="1"/>
    <col min="10" max="10" width="10.625" style="49" customWidth="1"/>
    <col min="11" max="11" width="12.375" style="49" customWidth="1"/>
    <col min="12" max="12" width="10.125" style="28" customWidth="1"/>
    <col min="13" max="15" width="10.125" style="28" hidden="1" customWidth="1"/>
    <col min="16" max="16" width="10.375" style="28" customWidth="1"/>
    <col min="17" max="22" width="9.125" style="28" hidden="1" customWidth="1"/>
    <col min="23" max="23" width="13.125" style="28" customWidth="1"/>
    <col min="24" max="24" width="9.125" style="28" customWidth="1"/>
    <col min="25" max="25" width="0.12890625" style="28" customWidth="1"/>
    <col min="26" max="28" width="9.125" style="28" hidden="1" customWidth="1"/>
    <col min="29" max="16384" width="9.125" style="28" customWidth="1"/>
  </cols>
  <sheetData>
    <row r="1" spans="1:23" ht="113.25" customHeight="1">
      <c r="A1" s="25" t="s">
        <v>74</v>
      </c>
      <c r="B1" s="26"/>
      <c r="C1" s="26"/>
      <c r="E1" s="180"/>
      <c r="F1" s="180"/>
      <c r="G1" s="180"/>
      <c r="H1" s="180"/>
      <c r="I1" s="180"/>
      <c r="J1" s="180"/>
      <c r="K1" s="180"/>
      <c r="L1" s="208" t="s">
        <v>409</v>
      </c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</row>
    <row r="2" spans="1:23" ht="23.25" customHeight="1">
      <c r="A2" s="217" t="s">
        <v>372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3" spans="1:23" s="32" customFormat="1" ht="9.75" customHeight="1">
      <c r="A3" s="30"/>
      <c r="B3" s="31"/>
      <c r="C3" s="31"/>
      <c r="D3" s="31"/>
      <c r="E3" s="31"/>
      <c r="F3" s="31"/>
      <c r="G3" s="31"/>
      <c r="H3" s="31"/>
      <c r="P3" s="216"/>
      <c r="Q3" s="216"/>
      <c r="R3" s="216"/>
      <c r="S3" s="216"/>
      <c r="W3" s="122" t="s">
        <v>65</v>
      </c>
    </row>
    <row r="4" spans="1:23" s="33" customFormat="1" ht="18" customHeight="1">
      <c r="A4" s="218" t="s">
        <v>37</v>
      </c>
      <c r="B4" s="215" t="s">
        <v>75</v>
      </c>
      <c r="C4" s="215" t="s">
        <v>188</v>
      </c>
      <c r="D4" s="215" t="s">
        <v>62</v>
      </c>
      <c r="E4" s="215" t="s">
        <v>189</v>
      </c>
      <c r="F4" s="215" t="s">
        <v>63</v>
      </c>
      <c r="G4" s="215" t="s">
        <v>83</v>
      </c>
      <c r="H4" s="51" t="s">
        <v>84</v>
      </c>
      <c r="I4" s="209" t="s">
        <v>311</v>
      </c>
      <c r="J4" s="210"/>
      <c r="K4" s="210"/>
      <c r="L4" s="210" t="s">
        <v>333</v>
      </c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1"/>
    </row>
    <row r="5" spans="1:23" s="33" customFormat="1" ht="30" customHeight="1">
      <c r="A5" s="218"/>
      <c r="B5" s="215"/>
      <c r="C5" s="215"/>
      <c r="D5" s="215"/>
      <c r="E5" s="215"/>
      <c r="F5" s="215"/>
      <c r="G5" s="215"/>
      <c r="H5" s="51"/>
      <c r="I5" s="125" t="s">
        <v>369</v>
      </c>
      <c r="J5" s="125" t="s">
        <v>91</v>
      </c>
      <c r="K5" s="125" t="s">
        <v>370</v>
      </c>
      <c r="L5" s="125" t="s">
        <v>369</v>
      </c>
      <c r="M5" s="125" t="s">
        <v>91</v>
      </c>
      <c r="N5" s="125" t="s">
        <v>370</v>
      </c>
      <c r="O5" s="125" t="s">
        <v>369</v>
      </c>
      <c r="P5" s="125" t="s">
        <v>91</v>
      </c>
      <c r="Q5" s="125" t="s">
        <v>370</v>
      </c>
      <c r="R5" s="125" t="s">
        <v>369</v>
      </c>
      <c r="S5" s="125" t="s">
        <v>91</v>
      </c>
      <c r="T5" s="125" t="s">
        <v>370</v>
      </c>
      <c r="U5" s="125" t="s">
        <v>369</v>
      </c>
      <c r="V5" s="125" t="s">
        <v>91</v>
      </c>
      <c r="W5" s="125" t="s">
        <v>370</v>
      </c>
    </row>
    <row r="6" spans="1:23" s="33" customFormat="1" ht="27">
      <c r="A6" s="76" t="s">
        <v>76</v>
      </c>
      <c r="B6" s="54" t="s">
        <v>77</v>
      </c>
      <c r="C6" s="54"/>
      <c r="D6" s="54"/>
      <c r="E6" s="54"/>
      <c r="F6" s="54"/>
      <c r="G6" s="54"/>
      <c r="H6" s="54"/>
      <c r="I6" s="56">
        <f>I9</f>
        <v>6194</v>
      </c>
      <c r="J6" s="56">
        <f>J9</f>
        <v>0</v>
      </c>
      <c r="K6" s="56">
        <f>K9</f>
        <v>6194</v>
      </c>
      <c r="L6" s="56">
        <f>L9</f>
        <v>6194</v>
      </c>
      <c r="M6" s="212" t="s">
        <v>91</v>
      </c>
      <c r="N6" s="213" t="s">
        <v>92</v>
      </c>
      <c r="O6" s="214" t="s">
        <v>91</v>
      </c>
      <c r="P6" s="56">
        <f>P9</f>
        <v>0</v>
      </c>
      <c r="Q6" s="181"/>
      <c r="R6" s="181"/>
      <c r="S6" s="181"/>
      <c r="T6" s="181"/>
      <c r="U6" s="181"/>
      <c r="V6" s="181"/>
      <c r="W6" s="56">
        <f>W9</f>
        <v>6194</v>
      </c>
    </row>
    <row r="7" spans="1:23" s="33" customFormat="1" ht="15">
      <c r="A7" s="76" t="s">
        <v>99</v>
      </c>
      <c r="B7" s="54" t="s">
        <v>77</v>
      </c>
      <c r="C7" s="54"/>
      <c r="D7" s="54"/>
      <c r="E7" s="54"/>
      <c r="F7" s="54"/>
      <c r="G7" s="54" t="s">
        <v>85</v>
      </c>
      <c r="H7" s="54"/>
      <c r="I7" s="56">
        <f>I15+I18+I21+I25+I31+I35</f>
        <v>6194</v>
      </c>
      <c r="J7" s="56">
        <f>J15+J18+J21+J25+J31+J35</f>
        <v>0</v>
      </c>
      <c r="K7" s="56">
        <f>K15+K18+K21+K25+K31+K35</f>
        <v>6194</v>
      </c>
      <c r="L7" s="56">
        <f>L15+L18+L21+L25+L31+L35</f>
        <v>6194</v>
      </c>
      <c r="M7" s="212"/>
      <c r="N7" s="213"/>
      <c r="O7" s="214"/>
      <c r="P7" s="56">
        <f>P15+P18+P21+P25+P31+P35</f>
        <v>0</v>
      </c>
      <c r="Q7" s="181"/>
      <c r="R7" s="181"/>
      <c r="S7" s="181"/>
      <c r="T7" s="181"/>
      <c r="U7" s="181"/>
      <c r="V7" s="181"/>
      <c r="W7" s="56">
        <f>W15+W18+W21+W25+W31+W35</f>
        <v>6194</v>
      </c>
    </row>
    <row r="8" spans="1:23" s="33" customFormat="1" ht="15">
      <c r="A8" s="76" t="s">
        <v>100</v>
      </c>
      <c r="B8" s="54" t="s">
        <v>77</v>
      </c>
      <c r="C8" s="54"/>
      <c r="D8" s="54"/>
      <c r="E8" s="54"/>
      <c r="F8" s="54"/>
      <c r="G8" s="54" t="s">
        <v>86</v>
      </c>
      <c r="H8" s="54"/>
      <c r="I8" s="56">
        <v>0</v>
      </c>
      <c r="J8" s="56">
        <v>0</v>
      </c>
      <c r="K8" s="56">
        <v>0</v>
      </c>
      <c r="L8" s="56">
        <v>0</v>
      </c>
      <c r="M8" s="212"/>
      <c r="N8" s="213"/>
      <c r="O8" s="214"/>
      <c r="P8" s="56">
        <v>0</v>
      </c>
      <c r="Q8" s="181"/>
      <c r="R8" s="181"/>
      <c r="S8" s="181"/>
      <c r="T8" s="181"/>
      <c r="U8" s="181"/>
      <c r="V8" s="181"/>
      <c r="W8" s="56">
        <v>0</v>
      </c>
    </row>
    <row r="9" spans="1:23" s="33" customFormat="1" ht="15">
      <c r="A9" s="76" t="s">
        <v>105</v>
      </c>
      <c r="B9" s="54" t="s">
        <v>77</v>
      </c>
      <c r="C9" s="54" t="s">
        <v>52</v>
      </c>
      <c r="D9" s="54"/>
      <c r="E9" s="54"/>
      <c r="F9" s="54"/>
      <c r="G9" s="54"/>
      <c r="H9" s="54"/>
      <c r="I9" s="56">
        <f>I10+I26</f>
        <v>6194</v>
      </c>
      <c r="J9" s="56">
        <f>J10+J26</f>
        <v>0</v>
      </c>
      <c r="K9" s="56">
        <f>K10+K26</f>
        <v>6194</v>
      </c>
      <c r="L9" s="56">
        <f>L10+L26</f>
        <v>6194</v>
      </c>
      <c r="M9" s="212"/>
      <c r="N9" s="213"/>
      <c r="O9" s="214"/>
      <c r="P9" s="56">
        <f>P10+P26</f>
        <v>0</v>
      </c>
      <c r="Q9" s="181"/>
      <c r="R9" s="181"/>
      <c r="S9" s="181"/>
      <c r="T9" s="181"/>
      <c r="U9" s="181"/>
      <c r="V9" s="181"/>
      <c r="W9" s="56">
        <f>W10+W26</f>
        <v>6194</v>
      </c>
    </row>
    <row r="10" spans="1:23" s="33" customFormat="1" ht="69">
      <c r="A10" s="76" t="s">
        <v>373</v>
      </c>
      <c r="B10" s="54" t="s">
        <v>77</v>
      </c>
      <c r="C10" s="54" t="s">
        <v>52</v>
      </c>
      <c r="D10" s="54" t="s">
        <v>53</v>
      </c>
      <c r="E10" s="54"/>
      <c r="F10" s="54"/>
      <c r="G10" s="54"/>
      <c r="H10" s="54"/>
      <c r="I10" s="56">
        <f aca="true" t="shared" si="0" ref="I10:P10">I11</f>
        <v>2979</v>
      </c>
      <c r="J10" s="56">
        <f t="shared" si="0"/>
        <v>0</v>
      </c>
      <c r="K10" s="56">
        <f t="shared" si="0"/>
        <v>2979</v>
      </c>
      <c r="L10" s="56">
        <f t="shared" si="0"/>
        <v>2979</v>
      </c>
      <c r="M10" s="126">
        <f t="shared" si="0"/>
        <v>0</v>
      </c>
      <c r="N10" s="72">
        <f t="shared" si="0"/>
        <v>0</v>
      </c>
      <c r="O10" s="167">
        <f t="shared" si="0"/>
        <v>0</v>
      </c>
      <c r="P10" s="56">
        <f t="shared" si="0"/>
        <v>0</v>
      </c>
      <c r="Q10" s="181"/>
      <c r="R10" s="181"/>
      <c r="S10" s="181"/>
      <c r="T10" s="181"/>
      <c r="U10" s="181"/>
      <c r="V10" s="181"/>
      <c r="W10" s="56">
        <f>W11</f>
        <v>2979</v>
      </c>
    </row>
    <row r="11" spans="1:23" s="33" customFormat="1" ht="18" customHeight="1">
      <c r="A11" s="73" t="s">
        <v>25</v>
      </c>
      <c r="B11" s="52" t="s">
        <v>77</v>
      </c>
      <c r="C11" s="52" t="s">
        <v>52</v>
      </c>
      <c r="D11" s="52" t="s">
        <v>53</v>
      </c>
      <c r="E11" s="52" t="s">
        <v>210</v>
      </c>
      <c r="F11" s="52"/>
      <c r="G11" s="52"/>
      <c r="H11" s="52"/>
      <c r="I11" s="57">
        <f aca="true" t="shared" si="1" ref="I11:P11">I12+I22</f>
        <v>2979</v>
      </c>
      <c r="J11" s="57">
        <f t="shared" si="1"/>
        <v>0</v>
      </c>
      <c r="K11" s="57">
        <f t="shared" si="1"/>
        <v>2979</v>
      </c>
      <c r="L11" s="57">
        <f t="shared" si="1"/>
        <v>2979</v>
      </c>
      <c r="M11" s="127">
        <f t="shared" si="1"/>
        <v>0</v>
      </c>
      <c r="N11" s="57">
        <f t="shared" si="1"/>
        <v>0</v>
      </c>
      <c r="O11" s="168">
        <f t="shared" si="1"/>
        <v>0</v>
      </c>
      <c r="P11" s="57">
        <f t="shared" si="1"/>
        <v>0</v>
      </c>
      <c r="Q11" s="181"/>
      <c r="R11" s="181"/>
      <c r="S11" s="181"/>
      <c r="T11" s="181"/>
      <c r="U11" s="181"/>
      <c r="V11" s="181"/>
      <c r="W11" s="57">
        <f>W12+W22</f>
        <v>2979</v>
      </c>
    </row>
    <row r="12" spans="1:23" s="33" customFormat="1" ht="27">
      <c r="A12" s="78" t="s">
        <v>107</v>
      </c>
      <c r="B12" s="52" t="s">
        <v>77</v>
      </c>
      <c r="C12" s="52" t="s">
        <v>52</v>
      </c>
      <c r="D12" s="52" t="s">
        <v>53</v>
      </c>
      <c r="E12" s="52" t="s">
        <v>211</v>
      </c>
      <c r="F12" s="52"/>
      <c r="G12" s="52"/>
      <c r="H12" s="52"/>
      <c r="I12" s="57">
        <f aca="true" t="shared" si="2" ref="I12:P12">I13+I16+I19</f>
        <v>1534.8</v>
      </c>
      <c r="J12" s="57">
        <f t="shared" si="2"/>
        <v>0</v>
      </c>
      <c r="K12" s="57">
        <f t="shared" si="2"/>
        <v>1534.8</v>
      </c>
      <c r="L12" s="57">
        <f t="shared" si="2"/>
        <v>1534.8</v>
      </c>
      <c r="M12" s="128">
        <f t="shared" si="2"/>
        <v>0</v>
      </c>
      <c r="N12" s="58">
        <f t="shared" si="2"/>
        <v>0</v>
      </c>
      <c r="O12" s="169">
        <f t="shared" si="2"/>
        <v>0</v>
      </c>
      <c r="P12" s="57">
        <f t="shared" si="2"/>
        <v>0</v>
      </c>
      <c r="Q12" s="181"/>
      <c r="R12" s="181"/>
      <c r="S12" s="181"/>
      <c r="T12" s="181"/>
      <c r="U12" s="181"/>
      <c r="V12" s="181"/>
      <c r="W12" s="57">
        <f>W13+W16+W19</f>
        <v>1534.8</v>
      </c>
    </row>
    <row r="13" spans="1:23" s="35" customFormat="1" ht="84" customHeight="1">
      <c r="A13" s="73" t="s">
        <v>344</v>
      </c>
      <c r="B13" s="52" t="s">
        <v>77</v>
      </c>
      <c r="C13" s="52" t="s">
        <v>52</v>
      </c>
      <c r="D13" s="52" t="s">
        <v>53</v>
      </c>
      <c r="E13" s="52" t="s">
        <v>211</v>
      </c>
      <c r="F13" s="52" t="s">
        <v>108</v>
      </c>
      <c r="G13" s="52"/>
      <c r="H13" s="52"/>
      <c r="I13" s="57">
        <f aca="true" t="shared" si="3" ref="I13:K14">I14</f>
        <v>1335.3</v>
      </c>
      <c r="J13" s="57">
        <f t="shared" si="3"/>
        <v>0</v>
      </c>
      <c r="K13" s="57">
        <f t="shared" si="3"/>
        <v>1335.3</v>
      </c>
      <c r="L13" s="57">
        <f aca="true" t="shared" si="4" ref="L13:W14">L14</f>
        <v>1335.3</v>
      </c>
      <c r="M13" s="128">
        <f t="shared" si="4"/>
        <v>0</v>
      </c>
      <c r="N13" s="58">
        <f t="shared" si="4"/>
        <v>0</v>
      </c>
      <c r="O13" s="169">
        <f t="shared" si="4"/>
        <v>0</v>
      </c>
      <c r="P13" s="57">
        <f t="shared" si="4"/>
        <v>0</v>
      </c>
      <c r="Q13" s="182"/>
      <c r="R13" s="182"/>
      <c r="S13" s="182"/>
      <c r="T13" s="182"/>
      <c r="U13" s="182"/>
      <c r="V13" s="182"/>
      <c r="W13" s="57">
        <f t="shared" si="4"/>
        <v>1335.3</v>
      </c>
    </row>
    <row r="14" spans="1:23" s="35" customFormat="1" ht="30.75" customHeight="1">
      <c r="A14" s="73" t="s">
        <v>343</v>
      </c>
      <c r="B14" s="52" t="s">
        <v>77</v>
      </c>
      <c r="C14" s="52" t="s">
        <v>52</v>
      </c>
      <c r="D14" s="52" t="s">
        <v>53</v>
      </c>
      <c r="E14" s="52" t="s">
        <v>211</v>
      </c>
      <c r="F14" s="52" t="s">
        <v>109</v>
      </c>
      <c r="G14" s="52"/>
      <c r="H14" s="52"/>
      <c r="I14" s="57">
        <f t="shared" si="3"/>
        <v>1335.3</v>
      </c>
      <c r="J14" s="57">
        <f t="shared" si="3"/>
        <v>0</v>
      </c>
      <c r="K14" s="57">
        <f t="shared" si="3"/>
        <v>1335.3</v>
      </c>
      <c r="L14" s="57">
        <f t="shared" si="4"/>
        <v>1335.3</v>
      </c>
      <c r="M14" s="128">
        <f t="shared" si="4"/>
        <v>0</v>
      </c>
      <c r="N14" s="58">
        <f t="shared" si="4"/>
        <v>0</v>
      </c>
      <c r="O14" s="169">
        <f t="shared" si="4"/>
        <v>0</v>
      </c>
      <c r="P14" s="57">
        <f t="shared" si="4"/>
        <v>0</v>
      </c>
      <c r="Q14" s="182"/>
      <c r="R14" s="182"/>
      <c r="S14" s="182"/>
      <c r="T14" s="182"/>
      <c r="U14" s="182"/>
      <c r="V14" s="182"/>
      <c r="W14" s="57">
        <f t="shared" si="4"/>
        <v>1335.3</v>
      </c>
    </row>
    <row r="15" spans="1:23" s="35" customFormat="1" ht="15" customHeight="1">
      <c r="A15" s="75" t="s">
        <v>99</v>
      </c>
      <c r="B15" s="53" t="s">
        <v>77</v>
      </c>
      <c r="C15" s="53" t="s">
        <v>52</v>
      </c>
      <c r="D15" s="53" t="s">
        <v>53</v>
      </c>
      <c r="E15" s="53" t="s">
        <v>211</v>
      </c>
      <c r="F15" s="53" t="s">
        <v>109</v>
      </c>
      <c r="G15" s="53" t="s">
        <v>85</v>
      </c>
      <c r="H15" s="53"/>
      <c r="I15" s="59">
        <v>1335.3</v>
      </c>
      <c r="J15" s="59">
        <v>0</v>
      </c>
      <c r="K15" s="59">
        <f>I15+J15</f>
        <v>1335.3</v>
      </c>
      <c r="L15" s="59">
        <v>1335.3</v>
      </c>
      <c r="M15" s="129">
        <v>0</v>
      </c>
      <c r="N15" s="59">
        <v>0</v>
      </c>
      <c r="O15" s="170">
        <v>0</v>
      </c>
      <c r="P15" s="59">
        <v>0</v>
      </c>
      <c r="Q15" s="182"/>
      <c r="R15" s="182"/>
      <c r="S15" s="182"/>
      <c r="T15" s="182"/>
      <c r="U15" s="182"/>
      <c r="V15" s="182"/>
      <c r="W15" s="59">
        <f>L15+P15</f>
        <v>1335.3</v>
      </c>
    </row>
    <row r="16" spans="1:23" s="35" customFormat="1" ht="45" customHeight="1">
      <c r="A16" s="74" t="s">
        <v>374</v>
      </c>
      <c r="B16" s="52" t="s">
        <v>77</v>
      </c>
      <c r="C16" s="52" t="s">
        <v>52</v>
      </c>
      <c r="D16" s="52" t="s">
        <v>53</v>
      </c>
      <c r="E16" s="52" t="s">
        <v>211</v>
      </c>
      <c r="F16" s="52" t="s">
        <v>110</v>
      </c>
      <c r="G16" s="52"/>
      <c r="H16" s="52"/>
      <c r="I16" s="57">
        <f aca="true" t="shared" si="5" ref="I16:K17">I17</f>
        <v>198.5</v>
      </c>
      <c r="J16" s="57">
        <f t="shared" si="5"/>
        <v>0</v>
      </c>
      <c r="K16" s="57">
        <f t="shared" si="5"/>
        <v>198.5</v>
      </c>
      <c r="L16" s="57">
        <f aca="true" t="shared" si="6" ref="L16:P17">L17</f>
        <v>198.5</v>
      </c>
      <c r="M16" s="127">
        <f t="shared" si="6"/>
        <v>0</v>
      </c>
      <c r="N16" s="57">
        <f t="shared" si="6"/>
        <v>0</v>
      </c>
      <c r="O16" s="168">
        <f t="shared" si="6"/>
        <v>0</v>
      </c>
      <c r="P16" s="57">
        <f t="shared" si="6"/>
        <v>0</v>
      </c>
      <c r="Q16" s="182"/>
      <c r="R16" s="182"/>
      <c r="S16" s="182"/>
      <c r="T16" s="182"/>
      <c r="U16" s="182"/>
      <c r="V16" s="182"/>
      <c r="W16" s="57">
        <f>W17</f>
        <v>198.5</v>
      </c>
    </row>
    <row r="17" spans="1:23" s="35" customFormat="1" ht="42">
      <c r="A17" s="74" t="s">
        <v>346</v>
      </c>
      <c r="B17" s="52" t="s">
        <v>77</v>
      </c>
      <c r="C17" s="52" t="s">
        <v>52</v>
      </c>
      <c r="D17" s="52" t="s">
        <v>53</v>
      </c>
      <c r="E17" s="52" t="s">
        <v>211</v>
      </c>
      <c r="F17" s="52" t="s">
        <v>112</v>
      </c>
      <c r="G17" s="52"/>
      <c r="H17" s="52"/>
      <c r="I17" s="57">
        <f t="shared" si="5"/>
        <v>198.5</v>
      </c>
      <c r="J17" s="57">
        <f t="shared" si="5"/>
        <v>0</v>
      </c>
      <c r="K17" s="57">
        <f t="shared" si="5"/>
        <v>198.5</v>
      </c>
      <c r="L17" s="57">
        <f t="shared" si="6"/>
        <v>198.5</v>
      </c>
      <c r="M17" s="127">
        <f t="shared" si="6"/>
        <v>0</v>
      </c>
      <c r="N17" s="57">
        <f t="shared" si="6"/>
        <v>0</v>
      </c>
      <c r="O17" s="168">
        <f t="shared" si="6"/>
        <v>0</v>
      </c>
      <c r="P17" s="57">
        <f t="shared" si="6"/>
        <v>0</v>
      </c>
      <c r="Q17" s="182"/>
      <c r="R17" s="182"/>
      <c r="S17" s="182"/>
      <c r="T17" s="182"/>
      <c r="U17" s="182"/>
      <c r="V17" s="182"/>
      <c r="W17" s="57">
        <f>W18</f>
        <v>198.5</v>
      </c>
    </row>
    <row r="18" spans="1:23" s="35" customFormat="1" ht="15.75" customHeight="1">
      <c r="A18" s="75" t="s">
        <v>99</v>
      </c>
      <c r="B18" s="53" t="s">
        <v>77</v>
      </c>
      <c r="C18" s="53" t="s">
        <v>52</v>
      </c>
      <c r="D18" s="53" t="s">
        <v>53</v>
      </c>
      <c r="E18" s="53" t="s">
        <v>211</v>
      </c>
      <c r="F18" s="53" t="s">
        <v>112</v>
      </c>
      <c r="G18" s="53" t="s">
        <v>85</v>
      </c>
      <c r="H18" s="53"/>
      <c r="I18" s="59">
        <v>198.5</v>
      </c>
      <c r="J18" s="59">
        <v>0</v>
      </c>
      <c r="K18" s="59">
        <f>I18+J18</f>
        <v>198.5</v>
      </c>
      <c r="L18" s="59">
        <v>198.5</v>
      </c>
      <c r="M18" s="129">
        <v>0</v>
      </c>
      <c r="N18" s="59">
        <v>0</v>
      </c>
      <c r="O18" s="170">
        <v>0</v>
      </c>
      <c r="P18" s="59">
        <v>0</v>
      </c>
      <c r="Q18" s="182"/>
      <c r="R18" s="182"/>
      <c r="S18" s="182"/>
      <c r="T18" s="182"/>
      <c r="U18" s="182"/>
      <c r="V18" s="182"/>
      <c r="W18" s="59">
        <f>L18+P18</f>
        <v>198.5</v>
      </c>
    </row>
    <row r="19" spans="1:23" s="35" customFormat="1" ht="15">
      <c r="A19" s="74" t="s">
        <v>120</v>
      </c>
      <c r="B19" s="52" t="s">
        <v>77</v>
      </c>
      <c r="C19" s="52" t="s">
        <v>52</v>
      </c>
      <c r="D19" s="52" t="s">
        <v>53</v>
      </c>
      <c r="E19" s="52" t="s">
        <v>211</v>
      </c>
      <c r="F19" s="52" t="s">
        <v>119</v>
      </c>
      <c r="G19" s="52"/>
      <c r="H19" s="52"/>
      <c r="I19" s="57">
        <f aca="true" t="shared" si="7" ref="I19:K20">I20</f>
        <v>1</v>
      </c>
      <c r="J19" s="57">
        <f t="shared" si="7"/>
        <v>0</v>
      </c>
      <c r="K19" s="57">
        <f t="shared" si="7"/>
        <v>1</v>
      </c>
      <c r="L19" s="57">
        <f aca="true" t="shared" si="8" ref="L19:P20">L20</f>
        <v>1</v>
      </c>
      <c r="M19" s="127">
        <f t="shared" si="8"/>
        <v>0</v>
      </c>
      <c r="N19" s="57">
        <f t="shared" si="8"/>
        <v>0</v>
      </c>
      <c r="O19" s="168">
        <f t="shared" si="8"/>
        <v>0</v>
      </c>
      <c r="P19" s="57">
        <f t="shared" si="8"/>
        <v>0</v>
      </c>
      <c r="Q19" s="182"/>
      <c r="R19" s="182"/>
      <c r="S19" s="182"/>
      <c r="T19" s="182"/>
      <c r="U19" s="182"/>
      <c r="V19" s="182"/>
      <c r="W19" s="57">
        <f>W20</f>
        <v>1</v>
      </c>
    </row>
    <row r="20" spans="1:23" s="35" customFormat="1" ht="15">
      <c r="A20" s="74" t="s">
        <v>122</v>
      </c>
      <c r="B20" s="52" t="s">
        <v>77</v>
      </c>
      <c r="C20" s="52" t="s">
        <v>52</v>
      </c>
      <c r="D20" s="52" t="s">
        <v>53</v>
      </c>
      <c r="E20" s="52" t="s">
        <v>211</v>
      </c>
      <c r="F20" s="52" t="s">
        <v>121</v>
      </c>
      <c r="G20" s="52"/>
      <c r="H20" s="52"/>
      <c r="I20" s="57">
        <f t="shared" si="7"/>
        <v>1</v>
      </c>
      <c r="J20" s="57">
        <f t="shared" si="7"/>
        <v>0</v>
      </c>
      <c r="K20" s="57">
        <f t="shared" si="7"/>
        <v>1</v>
      </c>
      <c r="L20" s="57">
        <f t="shared" si="8"/>
        <v>1</v>
      </c>
      <c r="M20" s="127">
        <f t="shared" si="8"/>
        <v>0</v>
      </c>
      <c r="N20" s="57">
        <f t="shared" si="8"/>
        <v>0</v>
      </c>
      <c r="O20" s="168">
        <f t="shared" si="8"/>
        <v>0</v>
      </c>
      <c r="P20" s="57">
        <f t="shared" si="8"/>
        <v>0</v>
      </c>
      <c r="Q20" s="182"/>
      <c r="R20" s="182"/>
      <c r="S20" s="182"/>
      <c r="T20" s="182"/>
      <c r="U20" s="182"/>
      <c r="V20" s="182"/>
      <c r="W20" s="57">
        <f>W21</f>
        <v>1</v>
      </c>
    </row>
    <row r="21" spans="1:23" s="35" customFormat="1" ht="15" customHeight="1">
      <c r="A21" s="75" t="s">
        <v>99</v>
      </c>
      <c r="B21" s="53" t="s">
        <v>77</v>
      </c>
      <c r="C21" s="53" t="s">
        <v>52</v>
      </c>
      <c r="D21" s="53" t="s">
        <v>53</v>
      </c>
      <c r="E21" s="53" t="s">
        <v>211</v>
      </c>
      <c r="F21" s="53" t="s">
        <v>121</v>
      </c>
      <c r="G21" s="53" t="s">
        <v>85</v>
      </c>
      <c r="H21" s="53"/>
      <c r="I21" s="59">
        <v>1</v>
      </c>
      <c r="J21" s="59">
        <v>0</v>
      </c>
      <c r="K21" s="59">
        <f>I21+J21</f>
        <v>1</v>
      </c>
      <c r="L21" s="59">
        <v>1</v>
      </c>
      <c r="M21" s="129">
        <v>0</v>
      </c>
      <c r="N21" s="59">
        <v>0</v>
      </c>
      <c r="O21" s="170">
        <v>0</v>
      </c>
      <c r="P21" s="59">
        <v>0</v>
      </c>
      <c r="Q21" s="182"/>
      <c r="R21" s="182"/>
      <c r="S21" s="182"/>
      <c r="T21" s="182"/>
      <c r="U21" s="182"/>
      <c r="V21" s="182"/>
      <c r="W21" s="59">
        <f>L21+P21</f>
        <v>1</v>
      </c>
    </row>
    <row r="22" spans="1:23" s="33" customFormat="1" ht="43.5" customHeight="1">
      <c r="A22" s="73" t="s">
        <v>36</v>
      </c>
      <c r="B22" s="52" t="s">
        <v>77</v>
      </c>
      <c r="C22" s="52" t="s">
        <v>52</v>
      </c>
      <c r="D22" s="52" t="s">
        <v>53</v>
      </c>
      <c r="E22" s="52" t="s">
        <v>212</v>
      </c>
      <c r="F22" s="52"/>
      <c r="G22" s="52"/>
      <c r="H22" s="52"/>
      <c r="I22" s="57">
        <f aca="true" t="shared" si="9" ref="I22:P24">I23</f>
        <v>1444.2</v>
      </c>
      <c r="J22" s="57">
        <f t="shared" si="9"/>
        <v>0</v>
      </c>
      <c r="K22" s="57">
        <f t="shared" si="9"/>
        <v>1444.2</v>
      </c>
      <c r="L22" s="57">
        <f t="shared" si="9"/>
        <v>1444.2</v>
      </c>
      <c r="M22" s="128">
        <f t="shared" si="9"/>
        <v>0</v>
      </c>
      <c r="N22" s="58">
        <f t="shared" si="9"/>
        <v>0</v>
      </c>
      <c r="O22" s="169">
        <f t="shared" si="9"/>
        <v>0</v>
      </c>
      <c r="P22" s="57">
        <f t="shared" si="9"/>
        <v>0</v>
      </c>
      <c r="Q22" s="181"/>
      <c r="R22" s="181"/>
      <c r="S22" s="181"/>
      <c r="T22" s="181"/>
      <c r="U22" s="181"/>
      <c r="V22" s="181"/>
      <c r="W22" s="57">
        <f>W23</f>
        <v>1444.2</v>
      </c>
    </row>
    <row r="23" spans="1:23" s="33" customFormat="1" ht="88.5" customHeight="1">
      <c r="A23" s="73" t="s">
        <v>344</v>
      </c>
      <c r="B23" s="52" t="s">
        <v>77</v>
      </c>
      <c r="C23" s="52" t="s">
        <v>52</v>
      </c>
      <c r="D23" s="52" t="s">
        <v>53</v>
      </c>
      <c r="E23" s="52" t="s">
        <v>212</v>
      </c>
      <c r="F23" s="52" t="s">
        <v>108</v>
      </c>
      <c r="G23" s="52"/>
      <c r="H23" s="52"/>
      <c r="I23" s="57">
        <f t="shared" si="9"/>
        <v>1444.2</v>
      </c>
      <c r="J23" s="57">
        <f t="shared" si="9"/>
        <v>0</v>
      </c>
      <c r="K23" s="57">
        <f t="shared" si="9"/>
        <v>1444.2</v>
      </c>
      <c r="L23" s="57">
        <f t="shared" si="9"/>
        <v>1444.2</v>
      </c>
      <c r="M23" s="128">
        <f t="shared" si="9"/>
        <v>0</v>
      </c>
      <c r="N23" s="58">
        <f t="shared" si="9"/>
        <v>0</v>
      </c>
      <c r="O23" s="169">
        <f t="shared" si="9"/>
        <v>0</v>
      </c>
      <c r="P23" s="57">
        <f t="shared" si="9"/>
        <v>0</v>
      </c>
      <c r="Q23" s="181"/>
      <c r="R23" s="181"/>
      <c r="S23" s="181"/>
      <c r="T23" s="181"/>
      <c r="U23" s="181"/>
      <c r="V23" s="181"/>
      <c r="W23" s="57">
        <f>W24</f>
        <v>1444.2</v>
      </c>
    </row>
    <row r="24" spans="1:23" s="33" customFormat="1" ht="27.75" customHeight="1">
      <c r="A24" s="73" t="s">
        <v>343</v>
      </c>
      <c r="B24" s="52" t="s">
        <v>77</v>
      </c>
      <c r="C24" s="52" t="s">
        <v>52</v>
      </c>
      <c r="D24" s="52" t="s">
        <v>53</v>
      </c>
      <c r="E24" s="52" t="s">
        <v>212</v>
      </c>
      <c r="F24" s="52" t="s">
        <v>109</v>
      </c>
      <c r="G24" s="52"/>
      <c r="H24" s="52"/>
      <c r="I24" s="57">
        <f>I25</f>
        <v>1444.2</v>
      </c>
      <c r="J24" s="57">
        <f>J25</f>
        <v>0</v>
      </c>
      <c r="K24" s="57">
        <f>K25</f>
        <v>1444.2</v>
      </c>
      <c r="L24" s="57">
        <f t="shared" si="9"/>
        <v>1444.2</v>
      </c>
      <c r="M24" s="128">
        <f t="shared" si="9"/>
        <v>0</v>
      </c>
      <c r="N24" s="58">
        <f t="shared" si="9"/>
        <v>0</v>
      </c>
      <c r="O24" s="169">
        <f t="shared" si="9"/>
        <v>0</v>
      </c>
      <c r="P24" s="57">
        <f t="shared" si="9"/>
        <v>0</v>
      </c>
      <c r="Q24" s="181"/>
      <c r="R24" s="181"/>
      <c r="S24" s="181"/>
      <c r="T24" s="181"/>
      <c r="U24" s="181"/>
      <c r="V24" s="181"/>
      <c r="W24" s="57">
        <f>W25</f>
        <v>1444.2</v>
      </c>
    </row>
    <row r="25" spans="1:33" s="37" customFormat="1" ht="15" customHeight="1">
      <c r="A25" s="75" t="s">
        <v>99</v>
      </c>
      <c r="B25" s="53" t="s">
        <v>77</v>
      </c>
      <c r="C25" s="53" t="s">
        <v>52</v>
      </c>
      <c r="D25" s="53" t="s">
        <v>53</v>
      </c>
      <c r="E25" s="53" t="s">
        <v>213</v>
      </c>
      <c r="F25" s="53" t="s">
        <v>109</v>
      </c>
      <c r="G25" s="53" t="s">
        <v>85</v>
      </c>
      <c r="H25" s="53"/>
      <c r="I25" s="59">
        <v>1444.2</v>
      </c>
      <c r="J25" s="59">
        <v>0</v>
      </c>
      <c r="K25" s="59">
        <f>I25+J25</f>
        <v>1444.2</v>
      </c>
      <c r="L25" s="59">
        <v>1444.2</v>
      </c>
      <c r="M25" s="129">
        <v>0</v>
      </c>
      <c r="N25" s="59">
        <v>0</v>
      </c>
      <c r="O25" s="170">
        <v>0</v>
      </c>
      <c r="P25" s="59">
        <v>0</v>
      </c>
      <c r="Q25" s="181"/>
      <c r="R25" s="181"/>
      <c r="S25" s="181"/>
      <c r="T25" s="181"/>
      <c r="U25" s="181"/>
      <c r="V25" s="181"/>
      <c r="W25" s="59">
        <f>L25+P25</f>
        <v>1444.2</v>
      </c>
      <c r="X25" s="34"/>
      <c r="Y25" s="34"/>
      <c r="Z25" s="34"/>
      <c r="AA25" s="34"/>
      <c r="AB25" s="34"/>
      <c r="AC25" s="34"/>
      <c r="AD25" s="34"/>
      <c r="AE25" s="34"/>
      <c r="AF25" s="34"/>
      <c r="AG25" s="36"/>
    </row>
    <row r="26" spans="1:23" s="34" customFormat="1" ht="15">
      <c r="A26" s="79" t="s">
        <v>39</v>
      </c>
      <c r="B26" s="54" t="s">
        <v>77</v>
      </c>
      <c r="C26" s="54" t="s">
        <v>52</v>
      </c>
      <c r="D26" s="54" t="s">
        <v>93</v>
      </c>
      <c r="E26" s="54"/>
      <c r="F26" s="54"/>
      <c r="G26" s="54"/>
      <c r="H26" s="54"/>
      <c r="I26" s="56">
        <f aca="true" t="shared" si="10" ref="I26:P26">I27</f>
        <v>3215</v>
      </c>
      <c r="J26" s="56">
        <f t="shared" si="10"/>
        <v>0</v>
      </c>
      <c r="K26" s="56">
        <f t="shared" si="10"/>
        <v>3215</v>
      </c>
      <c r="L26" s="56">
        <f t="shared" si="10"/>
        <v>3215</v>
      </c>
      <c r="M26" s="130">
        <f t="shared" si="10"/>
        <v>0</v>
      </c>
      <c r="N26" s="56">
        <f t="shared" si="10"/>
        <v>0</v>
      </c>
      <c r="O26" s="171">
        <f t="shared" si="10"/>
        <v>0</v>
      </c>
      <c r="P26" s="56">
        <f t="shared" si="10"/>
        <v>0</v>
      </c>
      <c r="Q26" s="181"/>
      <c r="R26" s="181"/>
      <c r="S26" s="181"/>
      <c r="T26" s="181"/>
      <c r="U26" s="181"/>
      <c r="V26" s="181"/>
      <c r="W26" s="56">
        <f>W27</f>
        <v>3215</v>
      </c>
    </row>
    <row r="27" spans="1:23" s="34" customFormat="1" ht="15">
      <c r="A27" s="73" t="s">
        <v>25</v>
      </c>
      <c r="B27" s="52" t="s">
        <v>77</v>
      </c>
      <c r="C27" s="52" t="s">
        <v>52</v>
      </c>
      <c r="D27" s="52" t="s">
        <v>93</v>
      </c>
      <c r="E27" s="52" t="s">
        <v>210</v>
      </c>
      <c r="F27" s="52"/>
      <c r="G27" s="52"/>
      <c r="H27" s="52"/>
      <c r="I27" s="57">
        <f aca="true" t="shared" si="11" ref="I27:P27">I32+I28</f>
        <v>3215</v>
      </c>
      <c r="J27" s="57">
        <f t="shared" si="11"/>
        <v>0</v>
      </c>
      <c r="K27" s="57">
        <f t="shared" si="11"/>
        <v>3215</v>
      </c>
      <c r="L27" s="57">
        <f t="shared" si="11"/>
        <v>3215</v>
      </c>
      <c r="M27" s="127">
        <f t="shared" si="11"/>
        <v>0</v>
      </c>
      <c r="N27" s="57">
        <f t="shared" si="11"/>
        <v>0</v>
      </c>
      <c r="O27" s="168">
        <f t="shared" si="11"/>
        <v>0</v>
      </c>
      <c r="P27" s="57">
        <f t="shared" si="11"/>
        <v>0</v>
      </c>
      <c r="Q27" s="181"/>
      <c r="R27" s="181"/>
      <c r="S27" s="181"/>
      <c r="T27" s="181"/>
      <c r="U27" s="181"/>
      <c r="V27" s="181"/>
      <c r="W27" s="57">
        <f>W32+W28</f>
        <v>3215</v>
      </c>
    </row>
    <row r="28" spans="1:23" s="34" customFormat="1" ht="57.75" customHeight="1">
      <c r="A28" s="73" t="s">
        <v>208</v>
      </c>
      <c r="B28" s="52" t="s">
        <v>77</v>
      </c>
      <c r="C28" s="52" t="s">
        <v>52</v>
      </c>
      <c r="D28" s="52" t="s">
        <v>93</v>
      </c>
      <c r="E28" s="52" t="s">
        <v>214</v>
      </c>
      <c r="F28" s="52"/>
      <c r="G28" s="52"/>
      <c r="H28" s="52"/>
      <c r="I28" s="57">
        <f aca="true" t="shared" si="12" ref="I28:K30">I29</f>
        <v>3200</v>
      </c>
      <c r="J28" s="57">
        <f t="shared" si="12"/>
        <v>0</v>
      </c>
      <c r="K28" s="57">
        <f t="shared" si="12"/>
        <v>3200</v>
      </c>
      <c r="L28" s="57">
        <f aca="true" t="shared" si="13" ref="L28:P30">L29</f>
        <v>3200</v>
      </c>
      <c r="M28" s="127">
        <f t="shared" si="13"/>
        <v>0</v>
      </c>
      <c r="N28" s="57">
        <f t="shared" si="13"/>
        <v>0</v>
      </c>
      <c r="O28" s="168">
        <f t="shared" si="13"/>
        <v>0</v>
      </c>
      <c r="P28" s="57">
        <f t="shared" si="13"/>
        <v>0</v>
      </c>
      <c r="Q28" s="181"/>
      <c r="R28" s="181"/>
      <c r="S28" s="181"/>
      <c r="T28" s="181"/>
      <c r="U28" s="181"/>
      <c r="V28" s="181"/>
      <c r="W28" s="57">
        <f>W29</f>
        <v>3200</v>
      </c>
    </row>
    <row r="29" spans="1:23" s="34" customFormat="1" ht="42" customHeight="1">
      <c r="A29" s="74" t="s">
        <v>374</v>
      </c>
      <c r="B29" s="52" t="s">
        <v>77</v>
      </c>
      <c r="C29" s="52" t="s">
        <v>52</v>
      </c>
      <c r="D29" s="52" t="s">
        <v>93</v>
      </c>
      <c r="E29" s="52" t="s">
        <v>214</v>
      </c>
      <c r="F29" s="52" t="s">
        <v>110</v>
      </c>
      <c r="G29" s="52"/>
      <c r="H29" s="52"/>
      <c r="I29" s="57">
        <f t="shared" si="12"/>
        <v>3200</v>
      </c>
      <c r="J29" s="57">
        <f t="shared" si="12"/>
        <v>0</v>
      </c>
      <c r="K29" s="57">
        <f t="shared" si="12"/>
        <v>3200</v>
      </c>
      <c r="L29" s="57">
        <f t="shared" si="13"/>
        <v>3200</v>
      </c>
      <c r="M29" s="127">
        <f t="shared" si="13"/>
        <v>0</v>
      </c>
      <c r="N29" s="57">
        <f t="shared" si="13"/>
        <v>0</v>
      </c>
      <c r="O29" s="168">
        <f t="shared" si="13"/>
        <v>0</v>
      </c>
      <c r="P29" s="57">
        <f t="shared" si="13"/>
        <v>0</v>
      </c>
      <c r="Q29" s="181"/>
      <c r="R29" s="181"/>
      <c r="S29" s="181"/>
      <c r="T29" s="181"/>
      <c r="U29" s="181"/>
      <c r="V29" s="181"/>
      <c r="W29" s="57">
        <f>W30</f>
        <v>3200</v>
      </c>
    </row>
    <row r="30" spans="1:23" s="34" customFormat="1" ht="42">
      <c r="A30" s="74" t="s">
        <v>346</v>
      </c>
      <c r="B30" s="52" t="s">
        <v>77</v>
      </c>
      <c r="C30" s="52" t="s">
        <v>52</v>
      </c>
      <c r="D30" s="52" t="s">
        <v>93</v>
      </c>
      <c r="E30" s="52" t="s">
        <v>214</v>
      </c>
      <c r="F30" s="52" t="s">
        <v>112</v>
      </c>
      <c r="G30" s="52"/>
      <c r="H30" s="52"/>
      <c r="I30" s="57">
        <f t="shared" si="12"/>
        <v>3200</v>
      </c>
      <c r="J30" s="57">
        <f t="shared" si="12"/>
        <v>0</v>
      </c>
      <c r="K30" s="57">
        <f t="shared" si="12"/>
        <v>3200</v>
      </c>
      <c r="L30" s="57">
        <f t="shared" si="13"/>
        <v>3200</v>
      </c>
      <c r="M30" s="127">
        <f t="shared" si="13"/>
        <v>0</v>
      </c>
      <c r="N30" s="57">
        <f t="shared" si="13"/>
        <v>0</v>
      </c>
      <c r="O30" s="168">
        <f t="shared" si="13"/>
        <v>0</v>
      </c>
      <c r="P30" s="57">
        <f t="shared" si="13"/>
        <v>0</v>
      </c>
      <c r="Q30" s="181"/>
      <c r="R30" s="181"/>
      <c r="S30" s="181"/>
      <c r="T30" s="181"/>
      <c r="U30" s="181"/>
      <c r="V30" s="181"/>
      <c r="W30" s="57">
        <f>W31</f>
        <v>3200</v>
      </c>
    </row>
    <row r="31" spans="1:23" s="34" customFormat="1" ht="14.25" customHeight="1">
      <c r="A31" s="77" t="s">
        <v>99</v>
      </c>
      <c r="B31" s="53" t="s">
        <v>77</v>
      </c>
      <c r="C31" s="53" t="s">
        <v>52</v>
      </c>
      <c r="D31" s="53" t="s">
        <v>93</v>
      </c>
      <c r="E31" s="53" t="s">
        <v>214</v>
      </c>
      <c r="F31" s="53" t="s">
        <v>112</v>
      </c>
      <c r="G31" s="53" t="s">
        <v>85</v>
      </c>
      <c r="H31" s="53"/>
      <c r="I31" s="59">
        <v>3200</v>
      </c>
      <c r="J31" s="59">
        <v>0</v>
      </c>
      <c r="K31" s="59">
        <f>I31+J31</f>
        <v>3200</v>
      </c>
      <c r="L31" s="59">
        <v>3200</v>
      </c>
      <c r="M31" s="129">
        <v>0</v>
      </c>
      <c r="N31" s="59">
        <v>0</v>
      </c>
      <c r="O31" s="170">
        <v>0</v>
      </c>
      <c r="P31" s="59">
        <v>0</v>
      </c>
      <c r="Q31" s="181"/>
      <c r="R31" s="181"/>
      <c r="S31" s="181"/>
      <c r="T31" s="181"/>
      <c r="U31" s="181"/>
      <c r="V31" s="181"/>
      <c r="W31" s="59">
        <f>L31+P31</f>
        <v>3200</v>
      </c>
    </row>
    <row r="32" spans="1:23" s="34" customFormat="1" ht="42">
      <c r="A32" s="74" t="s">
        <v>174</v>
      </c>
      <c r="B32" s="52" t="s">
        <v>77</v>
      </c>
      <c r="C32" s="52" t="s">
        <v>52</v>
      </c>
      <c r="D32" s="52" t="s">
        <v>93</v>
      </c>
      <c r="E32" s="52" t="s">
        <v>215</v>
      </c>
      <c r="F32" s="52"/>
      <c r="G32" s="52"/>
      <c r="H32" s="52"/>
      <c r="I32" s="57">
        <f aca="true" t="shared" si="14" ref="I32:K34">I33</f>
        <v>15</v>
      </c>
      <c r="J32" s="57">
        <f t="shared" si="14"/>
        <v>0</v>
      </c>
      <c r="K32" s="57">
        <f t="shared" si="14"/>
        <v>15</v>
      </c>
      <c r="L32" s="57">
        <f aca="true" t="shared" si="15" ref="L32:P34">L33</f>
        <v>15</v>
      </c>
      <c r="M32" s="127">
        <f t="shared" si="15"/>
        <v>0</v>
      </c>
      <c r="N32" s="57">
        <f t="shared" si="15"/>
        <v>0</v>
      </c>
      <c r="O32" s="168">
        <f t="shared" si="15"/>
        <v>0</v>
      </c>
      <c r="P32" s="57">
        <f t="shared" si="15"/>
        <v>0</v>
      </c>
      <c r="Q32" s="181"/>
      <c r="R32" s="181"/>
      <c r="S32" s="181"/>
      <c r="T32" s="181"/>
      <c r="U32" s="181"/>
      <c r="V32" s="181"/>
      <c r="W32" s="57">
        <f>W33</f>
        <v>15</v>
      </c>
    </row>
    <row r="33" spans="1:23" s="34" customFormat="1" ht="42" customHeight="1">
      <c r="A33" s="74" t="s">
        <v>374</v>
      </c>
      <c r="B33" s="52" t="s">
        <v>77</v>
      </c>
      <c r="C33" s="52" t="s">
        <v>52</v>
      </c>
      <c r="D33" s="52" t="s">
        <v>93</v>
      </c>
      <c r="E33" s="52" t="s">
        <v>215</v>
      </c>
      <c r="F33" s="52" t="s">
        <v>110</v>
      </c>
      <c r="G33" s="52"/>
      <c r="H33" s="52"/>
      <c r="I33" s="57">
        <f t="shared" si="14"/>
        <v>15</v>
      </c>
      <c r="J33" s="57">
        <f t="shared" si="14"/>
        <v>0</v>
      </c>
      <c r="K33" s="57">
        <f t="shared" si="14"/>
        <v>15</v>
      </c>
      <c r="L33" s="57">
        <f t="shared" si="15"/>
        <v>15</v>
      </c>
      <c r="M33" s="127">
        <f t="shared" si="15"/>
        <v>0</v>
      </c>
      <c r="N33" s="57">
        <f t="shared" si="15"/>
        <v>0</v>
      </c>
      <c r="O33" s="168">
        <f t="shared" si="15"/>
        <v>0</v>
      </c>
      <c r="P33" s="57">
        <f t="shared" si="15"/>
        <v>0</v>
      </c>
      <c r="Q33" s="181"/>
      <c r="R33" s="181"/>
      <c r="S33" s="181"/>
      <c r="T33" s="181"/>
      <c r="U33" s="181"/>
      <c r="V33" s="181"/>
      <c r="W33" s="57">
        <f>W34</f>
        <v>15</v>
      </c>
    </row>
    <row r="34" spans="1:23" s="34" customFormat="1" ht="42">
      <c r="A34" s="74" t="s">
        <v>346</v>
      </c>
      <c r="B34" s="52" t="s">
        <v>77</v>
      </c>
      <c r="C34" s="52" t="s">
        <v>52</v>
      </c>
      <c r="D34" s="52" t="s">
        <v>93</v>
      </c>
      <c r="E34" s="52" t="s">
        <v>215</v>
      </c>
      <c r="F34" s="52" t="s">
        <v>112</v>
      </c>
      <c r="G34" s="52"/>
      <c r="H34" s="52"/>
      <c r="I34" s="57">
        <f t="shared" si="14"/>
        <v>15</v>
      </c>
      <c r="J34" s="57">
        <f t="shared" si="14"/>
        <v>0</v>
      </c>
      <c r="K34" s="57">
        <f t="shared" si="14"/>
        <v>15</v>
      </c>
      <c r="L34" s="57">
        <f t="shared" si="15"/>
        <v>15</v>
      </c>
      <c r="M34" s="127">
        <f t="shared" si="15"/>
        <v>0</v>
      </c>
      <c r="N34" s="57">
        <f t="shared" si="15"/>
        <v>0</v>
      </c>
      <c r="O34" s="168">
        <f t="shared" si="15"/>
        <v>0</v>
      </c>
      <c r="P34" s="57">
        <f t="shared" si="15"/>
        <v>0</v>
      </c>
      <c r="Q34" s="181"/>
      <c r="R34" s="181"/>
      <c r="S34" s="181"/>
      <c r="T34" s="181"/>
      <c r="U34" s="181"/>
      <c r="V34" s="181"/>
      <c r="W34" s="57">
        <f>W35</f>
        <v>15</v>
      </c>
    </row>
    <row r="35" spans="1:23" s="34" customFormat="1" ht="18" customHeight="1">
      <c r="A35" s="75" t="s">
        <v>99</v>
      </c>
      <c r="B35" s="53" t="s">
        <v>77</v>
      </c>
      <c r="C35" s="53" t="s">
        <v>52</v>
      </c>
      <c r="D35" s="53" t="s">
        <v>93</v>
      </c>
      <c r="E35" s="53" t="s">
        <v>215</v>
      </c>
      <c r="F35" s="53" t="s">
        <v>112</v>
      </c>
      <c r="G35" s="53" t="s">
        <v>85</v>
      </c>
      <c r="H35" s="53"/>
      <c r="I35" s="59">
        <v>15</v>
      </c>
      <c r="J35" s="59">
        <v>0</v>
      </c>
      <c r="K35" s="59">
        <f>I35+J35</f>
        <v>15</v>
      </c>
      <c r="L35" s="59">
        <v>15</v>
      </c>
      <c r="M35" s="129">
        <v>0</v>
      </c>
      <c r="N35" s="59">
        <v>0</v>
      </c>
      <c r="O35" s="170">
        <v>0</v>
      </c>
      <c r="P35" s="59">
        <v>0</v>
      </c>
      <c r="Q35" s="181"/>
      <c r="R35" s="181"/>
      <c r="S35" s="181"/>
      <c r="T35" s="181"/>
      <c r="U35" s="181"/>
      <c r="V35" s="181"/>
      <c r="W35" s="59">
        <f>L35+P35</f>
        <v>15</v>
      </c>
    </row>
    <row r="36" spans="1:23" s="33" customFormat="1" ht="31.5" customHeight="1">
      <c r="A36" s="76" t="s">
        <v>106</v>
      </c>
      <c r="B36" s="54" t="s">
        <v>78</v>
      </c>
      <c r="C36" s="54"/>
      <c r="D36" s="54"/>
      <c r="E36" s="54"/>
      <c r="F36" s="54"/>
      <c r="G36" s="54"/>
      <c r="H36" s="54"/>
      <c r="I36" s="56">
        <f aca="true" t="shared" si="16" ref="I36:P36">I39</f>
        <v>1340.6</v>
      </c>
      <c r="J36" s="56">
        <f t="shared" si="16"/>
        <v>0</v>
      </c>
      <c r="K36" s="56">
        <f t="shared" si="16"/>
        <v>1340.6</v>
      </c>
      <c r="L36" s="56">
        <f t="shared" si="16"/>
        <v>1340.6</v>
      </c>
      <c r="M36" s="130">
        <f t="shared" si="16"/>
        <v>0</v>
      </c>
      <c r="N36" s="56">
        <f t="shared" si="16"/>
        <v>0</v>
      </c>
      <c r="O36" s="171">
        <f t="shared" si="16"/>
        <v>0</v>
      </c>
      <c r="P36" s="56">
        <f t="shared" si="16"/>
        <v>0</v>
      </c>
      <c r="Q36" s="181"/>
      <c r="R36" s="181"/>
      <c r="S36" s="181"/>
      <c r="T36" s="181"/>
      <c r="U36" s="181"/>
      <c r="V36" s="181"/>
      <c r="W36" s="56">
        <f>W39</f>
        <v>1340.6</v>
      </c>
    </row>
    <row r="37" spans="1:23" s="33" customFormat="1" ht="15">
      <c r="A37" s="76" t="s">
        <v>99</v>
      </c>
      <c r="B37" s="54" t="s">
        <v>78</v>
      </c>
      <c r="C37" s="54"/>
      <c r="D37" s="54"/>
      <c r="E37" s="54"/>
      <c r="F37" s="54"/>
      <c r="G37" s="54" t="s">
        <v>85</v>
      </c>
      <c r="H37" s="54"/>
      <c r="I37" s="56">
        <f aca="true" t="shared" si="17" ref="I37:P37">I45+I48</f>
        <v>1340.6</v>
      </c>
      <c r="J37" s="56">
        <f t="shared" si="17"/>
        <v>0</v>
      </c>
      <c r="K37" s="56">
        <f t="shared" si="17"/>
        <v>1340.6</v>
      </c>
      <c r="L37" s="56">
        <f t="shared" si="17"/>
        <v>1340.6</v>
      </c>
      <c r="M37" s="131">
        <f t="shared" si="17"/>
        <v>0</v>
      </c>
      <c r="N37" s="117">
        <f t="shared" si="17"/>
        <v>0</v>
      </c>
      <c r="O37" s="172">
        <f t="shared" si="17"/>
        <v>0</v>
      </c>
      <c r="P37" s="56">
        <f t="shared" si="17"/>
        <v>0</v>
      </c>
      <c r="Q37" s="181"/>
      <c r="R37" s="181"/>
      <c r="S37" s="181"/>
      <c r="T37" s="181"/>
      <c r="U37" s="181"/>
      <c r="V37" s="181"/>
      <c r="W37" s="56">
        <f>W45+W48</f>
        <v>1340.6</v>
      </c>
    </row>
    <row r="38" spans="1:23" s="33" customFormat="1" ht="15">
      <c r="A38" s="76" t="s">
        <v>100</v>
      </c>
      <c r="B38" s="54" t="s">
        <v>78</v>
      </c>
      <c r="C38" s="54"/>
      <c r="D38" s="54"/>
      <c r="E38" s="54"/>
      <c r="F38" s="54"/>
      <c r="G38" s="54" t="s">
        <v>86</v>
      </c>
      <c r="H38" s="54"/>
      <c r="I38" s="56">
        <v>0</v>
      </c>
      <c r="J38" s="56">
        <v>0</v>
      </c>
      <c r="K38" s="56">
        <v>0</v>
      </c>
      <c r="L38" s="56">
        <v>0</v>
      </c>
      <c r="M38" s="131">
        <v>0</v>
      </c>
      <c r="N38" s="117">
        <v>0</v>
      </c>
      <c r="O38" s="172">
        <v>0</v>
      </c>
      <c r="P38" s="56">
        <v>0</v>
      </c>
      <c r="Q38" s="181"/>
      <c r="R38" s="181"/>
      <c r="S38" s="181"/>
      <c r="T38" s="181"/>
      <c r="U38" s="181"/>
      <c r="V38" s="181"/>
      <c r="W38" s="56">
        <v>0</v>
      </c>
    </row>
    <row r="39" spans="1:23" s="33" customFormat="1" ht="15.75" thickBot="1">
      <c r="A39" s="76" t="s">
        <v>105</v>
      </c>
      <c r="B39" s="54" t="s">
        <v>78</v>
      </c>
      <c r="C39" s="54" t="s">
        <v>52</v>
      </c>
      <c r="D39" s="54"/>
      <c r="E39" s="54"/>
      <c r="F39" s="54"/>
      <c r="G39" s="54"/>
      <c r="H39" s="54"/>
      <c r="I39" s="56">
        <f aca="true" t="shared" si="18" ref="I39:K41">I40</f>
        <v>1340.6</v>
      </c>
      <c r="J39" s="56">
        <f t="shared" si="18"/>
        <v>0</v>
      </c>
      <c r="K39" s="56">
        <f t="shared" si="18"/>
        <v>1340.6</v>
      </c>
      <c r="L39" s="56">
        <f aca="true" t="shared" si="19" ref="L39:P41">L40</f>
        <v>1340.6</v>
      </c>
      <c r="M39" s="132">
        <f t="shared" si="19"/>
        <v>0</v>
      </c>
      <c r="N39" s="104">
        <f t="shared" si="19"/>
        <v>0</v>
      </c>
      <c r="O39" s="173">
        <f t="shared" si="19"/>
        <v>0</v>
      </c>
      <c r="P39" s="56">
        <f t="shared" si="19"/>
        <v>0</v>
      </c>
      <c r="Q39" s="181"/>
      <c r="R39" s="181"/>
      <c r="S39" s="181"/>
      <c r="T39" s="181"/>
      <c r="U39" s="181"/>
      <c r="V39" s="181"/>
      <c r="W39" s="56">
        <f>W40</f>
        <v>1340.6</v>
      </c>
    </row>
    <row r="40" spans="1:23" s="33" customFormat="1" ht="59.25" customHeight="1">
      <c r="A40" s="76" t="s">
        <v>339</v>
      </c>
      <c r="B40" s="54" t="s">
        <v>78</v>
      </c>
      <c r="C40" s="54" t="s">
        <v>52</v>
      </c>
      <c r="D40" s="54" t="s">
        <v>60</v>
      </c>
      <c r="E40" s="54"/>
      <c r="F40" s="54"/>
      <c r="G40" s="54"/>
      <c r="H40" s="54"/>
      <c r="I40" s="56">
        <f t="shared" si="18"/>
        <v>1340.6</v>
      </c>
      <c r="J40" s="56">
        <f t="shared" si="18"/>
        <v>0</v>
      </c>
      <c r="K40" s="56">
        <f t="shared" si="18"/>
        <v>1340.6</v>
      </c>
      <c r="L40" s="56">
        <f t="shared" si="19"/>
        <v>1340.6</v>
      </c>
      <c r="M40" s="133">
        <f t="shared" si="19"/>
        <v>0</v>
      </c>
      <c r="N40" s="103">
        <f t="shared" si="19"/>
        <v>0</v>
      </c>
      <c r="O40" s="174">
        <f t="shared" si="19"/>
        <v>0</v>
      </c>
      <c r="P40" s="56">
        <f t="shared" si="19"/>
        <v>0</v>
      </c>
      <c r="Q40" s="181"/>
      <c r="R40" s="181"/>
      <c r="S40" s="181"/>
      <c r="T40" s="181"/>
      <c r="U40" s="181"/>
      <c r="V40" s="181"/>
      <c r="W40" s="56">
        <f>W41</f>
        <v>1340.6</v>
      </c>
    </row>
    <row r="41" spans="1:23" s="33" customFormat="1" ht="15">
      <c r="A41" s="73" t="s">
        <v>25</v>
      </c>
      <c r="B41" s="52" t="s">
        <v>78</v>
      </c>
      <c r="C41" s="52" t="s">
        <v>52</v>
      </c>
      <c r="D41" s="52" t="s">
        <v>60</v>
      </c>
      <c r="E41" s="52" t="s">
        <v>210</v>
      </c>
      <c r="F41" s="52"/>
      <c r="G41" s="52"/>
      <c r="H41" s="52"/>
      <c r="I41" s="57">
        <f t="shared" si="18"/>
        <v>1340.6</v>
      </c>
      <c r="J41" s="57">
        <f t="shared" si="18"/>
        <v>0</v>
      </c>
      <c r="K41" s="57">
        <f t="shared" si="18"/>
        <v>1340.6</v>
      </c>
      <c r="L41" s="57">
        <f t="shared" si="19"/>
        <v>1340.6</v>
      </c>
      <c r="M41" s="128">
        <f t="shared" si="19"/>
        <v>0</v>
      </c>
      <c r="N41" s="58">
        <f t="shared" si="19"/>
        <v>0</v>
      </c>
      <c r="O41" s="169">
        <f t="shared" si="19"/>
        <v>0</v>
      </c>
      <c r="P41" s="57">
        <f t="shared" si="19"/>
        <v>0</v>
      </c>
      <c r="Q41" s="181"/>
      <c r="R41" s="181"/>
      <c r="S41" s="181"/>
      <c r="T41" s="181"/>
      <c r="U41" s="181"/>
      <c r="V41" s="181"/>
      <c r="W41" s="57">
        <f>W42</f>
        <v>1340.6</v>
      </c>
    </row>
    <row r="42" spans="1:23" s="38" customFormat="1" ht="27">
      <c r="A42" s="78" t="s">
        <v>107</v>
      </c>
      <c r="B42" s="52" t="s">
        <v>78</v>
      </c>
      <c r="C42" s="52" t="s">
        <v>52</v>
      </c>
      <c r="D42" s="52" t="s">
        <v>60</v>
      </c>
      <c r="E42" s="52" t="s">
        <v>211</v>
      </c>
      <c r="F42" s="52"/>
      <c r="G42" s="52"/>
      <c r="H42" s="52"/>
      <c r="I42" s="57">
        <f aca="true" t="shared" si="20" ref="I42:P42">I43+I46</f>
        <v>1340.6</v>
      </c>
      <c r="J42" s="57">
        <f t="shared" si="20"/>
        <v>0</v>
      </c>
      <c r="K42" s="57">
        <f t="shared" si="20"/>
        <v>1340.6</v>
      </c>
      <c r="L42" s="57">
        <f t="shared" si="20"/>
        <v>1340.6</v>
      </c>
      <c r="M42" s="128">
        <f t="shared" si="20"/>
        <v>0</v>
      </c>
      <c r="N42" s="58">
        <f t="shared" si="20"/>
        <v>0</v>
      </c>
      <c r="O42" s="169">
        <f t="shared" si="20"/>
        <v>0</v>
      </c>
      <c r="P42" s="57">
        <f t="shared" si="20"/>
        <v>0</v>
      </c>
      <c r="Q42" s="181"/>
      <c r="R42" s="181"/>
      <c r="S42" s="181"/>
      <c r="T42" s="181"/>
      <c r="U42" s="181"/>
      <c r="V42" s="181"/>
      <c r="W42" s="57">
        <f>W43+W46</f>
        <v>1340.6</v>
      </c>
    </row>
    <row r="43" spans="1:23" s="38" customFormat="1" ht="87.75" customHeight="1">
      <c r="A43" s="73" t="s">
        <v>344</v>
      </c>
      <c r="B43" s="52" t="s">
        <v>78</v>
      </c>
      <c r="C43" s="52" t="s">
        <v>52</v>
      </c>
      <c r="D43" s="52" t="s">
        <v>60</v>
      </c>
      <c r="E43" s="52" t="s">
        <v>211</v>
      </c>
      <c r="F43" s="52" t="s">
        <v>108</v>
      </c>
      <c r="G43" s="52"/>
      <c r="H43" s="52"/>
      <c r="I43" s="57">
        <f aca="true" t="shared" si="21" ref="I43:K44">I44</f>
        <v>1331.6</v>
      </c>
      <c r="J43" s="57">
        <f t="shared" si="21"/>
        <v>0</v>
      </c>
      <c r="K43" s="57">
        <f t="shared" si="21"/>
        <v>1331.6</v>
      </c>
      <c r="L43" s="57">
        <f aca="true" t="shared" si="22" ref="L43:P44">L44</f>
        <v>1331.6</v>
      </c>
      <c r="M43" s="128">
        <f t="shared" si="22"/>
        <v>0</v>
      </c>
      <c r="N43" s="58">
        <f t="shared" si="22"/>
        <v>0</v>
      </c>
      <c r="O43" s="169">
        <f t="shared" si="22"/>
        <v>0</v>
      </c>
      <c r="P43" s="57">
        <f t="shared" si="22"/>
        <v>0</v>
      </c>
      <c r="Q43" s="181"/>
      <c r="R43" s="181"/>
      <c r="S43" s="181"/>
      <c r="T43" s="181"/>
      <c r="U43" s="181"/>
      <c r="V43" s="181"/>
      <c r="W43" s="57">
        <f>W44</f>
        <v>1331.6</v>
      </c>
    </row>
    <row r="44" spans="1:23" s="38" customFormat="1" ht="29.25" customHeight="1">
      <c r="A44" s="73" t="s">
        <v>343</v>
      </c>
      <c r="B44" s="52" t="s">
        <v>78</v>
      </c>
      <c r="C44" s="52" t="s">
        <v>52</v>
      </c>
      <c r="D44" s="52" t="s">
        <v>60</v>
      </c>
      <c r="E44" s="52" t="s">
        <v>211</v>
      </c>
      <c r="F44" s="52" t="s">
        <v>109</v>
      </c>
      <c r="G44" s="52"/>
      <c r="H44" s="52"/>
      <c r="I44" s="57">
        <f t="shared" si="21"/>
        <v>1331.6</v>
      </c>
      <c r="J44" s="57">
        <f t="shared" si="21"/>
        <v>0</v>
      </c>
      <c r="K44" s="57">
        <f t="shared" si="21"/>
        <v>1331.6</v>
      </c>
      <c r="L44" s="57">
        <f t="shared" si="22"/>
        <v>1331.6</v>
      </c>
      <c r="M44" s="128">
        <f t="shared" si="22"/>
        <v>0</v>
      </c>
      <c r="N44" s="58">
        <f t="shared" si="22"/>
        <v>0</v>
      </c>
      <c r="O44" s="169">
        <f t="shared" si="22"/>
        <v>0</v>
      </c>
      <c r="P44" s="57">
        <f t="shared" si="22"/>
        <v>0</v>
      </c>
      <c r="Q44" s="181"/>
      <c r="R44" s="181"/>
      <c r="S44" s="181"/>
      <c r="T44" s="181"/>
      <c r="U44" s="181"/>
      <c r="V44" s="181"/>
      <c r="W44" s="57">
        <f>W45</f>
        <v>1331.6</v>
      </c>
    </row>
    <row r="45" spans="1:23" s="38" customFormat="1" ht="13.5" customHeight="1">
      <c r="A45" s="75" t="s">
        <v>99</v>
      </c>
      <c r="B45" s="53" t="s">
        <v>78</v>
      </c>
      <c r="C45" s="53" t="s">
        <v>52</v>
      </c>
      <c r="D45" s="53" t="s">
        <v>60</v>
      </c>
      <c r="E45" s="53" t="s">
        <v>211</v>
      </c>
      <c r="F45" s="53" t="s">
        <v>109</v>
      </c>
      <c r="G45" s="53" t="s">
        <v>85</v>
      </c>
      <c r="H45" s="53"/>
      <c r="I45" s="59">
        <v>1331.6</v>
      </c>
      <c r="J45" s="59">
        <v>0</v>
      </c>
      <c r="K45" s="59">
        <f>I45+J45</f>
        <v>1331.6</v>
      </c>
      <c r="L45" s="59">
        <v>1331.6</v>
      </c>
      <c r="M45" s="129">
        <v>0</v>
      </c>
      <c r="N45" s="59">
        <v>0</v>
      </c>
      <c r="O45" s="170">
        <v>0</v>
      </c>
      <c r="P45" s="59">
        <v>0</v>
      </c>
      <c r="Q45" s="181"/>
      <c r="R45" s="181"/>
      <c r="S45" s="181"/>
      <c r="T45" s="181"/>
      <c r="U45" s="181"/>
      <c r="V45" s="181"/>
      <c r="W45" s="59">
        <f>L45+P45</f>
        <v>1331.6</v>
      </c>
    </row>
    <row r="46" spans="1:23" s="38" customFormat="1" ht="43.5" customHeight="1">
      <c r="A46" s="74" t="s">
        <v>374</v>
      </c>
      <c r="B46" s="52" t="s">
        <v>78</v>
      </c>
      <c r="C46" s="52" t="s">
        <v>52</v>
      </c>
      <c r="D46" s="52" t="s">
        <v>60</v>
      </c>
      <c r="E46" s="52" t="s">
        <v>211</v>
      </c>
      <c r="F46" s="52" t="s">
        <v>110</v>
      </c>
      <c r="G46" s="52"/>
      <c r="H46" s="52"/>
      <c r="I46" s="57">
        <f aca="true" t="shared" si="23" ref="I46:K47">I47</f>
        <v>9</v>
      </c>
      <c r="J46" s="57">
        <f t="shared" si="23"/>
        <v>0</v>
      </c>
      <c r="K46" s="57">
        <f t="shared" si="23"/>
        <v>9</v>
      </c>
      <c r="L46" s="57">
        <f aca="true" t="shared" si="24" ref="L46:P47">L47</f>
        <v>9</v>
      </c>
      <c r="M46" s="127">
        <f t="shared" si="24"/>
        <v>0</v>
      </c>
      <c r="N46" s="57">
        <f t="shared" si="24"/>
        <v>0</v>
      </c>
      <c r="O46" s="168">
        <f t="shared" si="24"/>
        <v>0</v>
      </c>
      <c r="P46" s="57">
        <f t="shared" si="24"/>
        <v>0</v>
      </c>
      <c r="Q46" s="181"/>
      <c r="R46" s="181"/>
      <c r="S46" s="181"/>
      <c r="T46" s="181"/>
      <c r="U46" s="181"/>
      <c r="V46" s="181"/>
      <c r="W46" s="57">
        <f>W47</f>
        <v>9</v>
      </c>
    </row>
    <row r="47" spans="1:23" s="38" customFormat="1" ht="42">
      <c r="A47" s="74" t="s">
        <v>346</v>
      </c>
      <c r="B47" s="52" t="s">
        <v>78</v>
      </c>
      <c r="C47" s="52" t="s">
        <v>52</v>
      </c>
      <c r="D47" s="52" t="s">
        <v>60</v>
      </c>
      <c r="E47" s="52" t="s">
        <v>211</v>
      </c>
      <c r="F47" s="52" t="s">
        <v>112</v>
      </c>
      <c r="G47" s="52"/>
      <c r="H47" s="52"/>
      <c r="I47" s="57">
        <f t="shared" si="23"/>
        <v>9</v>
      </c>
      <c r="J47" s="57">
        <f t="shared" si="23"/>
        <v>0</v>
      </c>
      <c r="K47" s="57">
        <f t="shared" si="23"/>
        <v>9</v>
      </c>
      <c r="L47" s="57">
        <f t="shared" si="24"/>
        <v>9</v>
      </c>
      <c r="M47" s="127">
        <f t="shared" si="24"/>
        <v>0</v>
      </c>
      <c r="N47" s="57">
        <f t="shared" si="24"/>
        <v>0</v>
      </c>
      <c r="O47" s="168">
        <f t="shared" si="24"/>
        <v>0</v>
      </c>
      <c r="P47" s="57">
        <f t="shared" si="24"/>
        <v>0</v>
      </c>
      <c r="Q47" s="181"/>
      <c r="R47" s="181"/>
      <c r="S47" s="181"/>
      <c r="T47" s="181"/>
      <c r="U47" s="181"/>
      <c r="V47" s="181"/>
      <c r="W47" s="57">
        <f>W48</f>
        <v>9</v>
      </c>
    </row>
    <row r="48" spans="1:23" s="32" customFormat="1" ht="15.75" customHeight="1">
      <c r="A48" s="75" t="s">
        <v>99</v>
      </c>
      <c r="B48" s="53" t="s">
        <v>78</v>
      </c>
      <c r="C48" s="53" t="s">
        <v>52</v>
      </c>
      <c r="D48" s="53" t="s">
        <v>60</v>
      </c>
      <c r="E48" s="53" t="s">
        <v>211</v>
      </c>
      <c r="F48" s="53" t="s">
        <v>112</v>
      </c>
      <c r="G48" s="53" t="s">
        <v>85</v>
      </c>
      <c r="H48" s="53"/>
      <c r="I48" s="59">
        <v>9</v>
      </c>
      <c r="J48" s="59">
        <v>0</v>
      </c>
      <c r="K48" s="59">
        <f>I48+J48</f>
        <v>9</v>
      </c>
      <c r="L48" s="59">
        <v>9</v>
      </c>
      <c r="M48" s="129">
        <v>0</v>
      </c>
      <c r="N48" s="59">
        <v>0</v>
      </c>
      <c r="O48" s="170">
        <v>0</v>
      </c>
      <c r="P48" s="59">
        <v>0</v>
      </c>
      <c r="Q48" s="183"/>
      <c r="R48" s="183"/>
      <c r="S48" s="183"/>
      <c r="T48" s="183"/>
      <c r="U48" s="183"/>
      <c r="V48" s="183"/>
      <c r="W48" s="59">
        <f>L48+P48</f>
        <v>9</v>
      </c>
    </row>
    <row r="49" spans="1:23" s="32" customFormat="1" ht="33" customHeight="1">
      <c r="A49" s="76" t="s">
        <v>87</v>
      </c>
      <c r="B49" s="54" t="s">
        <v>79</v>
      </c>
      <c r="C49" s="54"/>
      <c r="D49" s="54"/>
      <c r="E49" s="54"/>
      <c r="F49" s="52"/>
      <c r="G49" s="52"/>
      <c r="H49" s="52"/>
      <c r="I49" s="56">
        <f>I71+I162+I52</f>
        <v>313900.6</v>
      </c>
      <c r="J49" s="56">
        <f>J71+J162+J52</f>
        <v>0</v>
      </c>
      <c r="K49" s="56">
        <f>K71+K162+K52</f>
        <v>313900.6</v>
      </c>
      <c r="L49" s="56">
        <f>L71+L162+L52</f>
        <v>292424.9</v>
      </c>
      <c r="M49" s="134" t="e">
        <f>M71+M162</f>
        <v>#REF!</v>
      </c>
      <c r="N49" s="55" t="e">
        <f>N71+N162</f>
        <v>#REF!</v>
      </c>
      <c r="O49" s="175" t="e">
        <f>O71+O162</f>
        <v>#REF!</v>
      </c>
      <c r="P49" s="56">
        <f>P71+P162+P52</f>
        <v>0</v>
      </c>
      <c r="Q49" s="183"/>
      <c r="R49" s="183"/>
      <c r="S49" s="183"/>
      <c r="T49" s="183"/>
      <c r="U49" s="183"/>
      <c r="V49" s="183"/>
      <c r="W49" s="56">
        <f>W71+W162+W52</f>
        <v>292424.9</v>
      </c>
    </row>
    <row r="50" spans="1:23" s="32" customFormat="1" ht="15">
      <c r="A50" s="76" t="s">
        <v>99</v>
      </c>
      <c r="B50" s="54" t="s">
        <v>79</v>
      </c>
      <c r="C50" s="54"/>
      <c r="D50" s="54"/>
      <c r="E50" s="54"/>
      <c r="F50" s="52"/>
      <c r="G50" s="54" t="s">
        <v>85</v>
      </c>
      <c r="H50" s="52"/>
      <c r="I50" s="56">
        <f>I83+I106+I112+I120+I126+I129+I132+I136+I139+I142+I149+I152+I155+I161+I172+I100+I65+I60+I70</f>
        <v>174137.5</v>
      </c>
      <c r="J50" s="56">
        <f>J83+J106+J112+J120+J126+J129+J132+J136+J139+J142+J149+J152+J155+J161+J172+J100+J65+J60+J70</f>
        <v>0</v>
      </c>
      <c r="K50" s="56">
        <f>K83+K106+K112+K120+K126+K129+K132+K136+K139+K142+K149+K152+K155+K161+K172+K100+K65+K60+K70</f>
        <v>174137.5</v>
      </c>
      <c r="L50" s="56">
        <f>L83+L106+L112+L120+L126+L129+L132+L136+L139+L142+L149+L152+L155+L161+L172+L100+L65+L60+L70</f>
        <v>174137.5</v>
      </c>
      <c r="M50" s="134" t="e">
        <f>M83+#REF!+M100+#REF!+#REF!+#REF!+M106+M112+#REF!+M120+M126+M129+M132+M136+M139+M142+M149+M152+M155+M161+M172</f>
        <v>#REF!</v>
      </c>
      <c r="N50" s="55" t="e">
        <f>N83+#REF!+N100+#REF!+#REF!+#REF!+N106+N112+#REF!+N120+N126+N129+N132+N136+N139+N142+N149+N152+N155+N161+N172</f>
        <v>#REF!</v>
      </c>
      <c r="O50" s="175" t="e">
        <f>O83+#REF!+O100+#REF!+#REF!+#REF!+O106+O112+#REF!+O120+O126+O129+O132+O136+O139+O142+O149+O152+O155+O161+O172</f>
        <v>#REF!</v>
      </c>
      <c r="P50" s="56">
        <f>P83+P106+P112+P120+P126+P129+P132+P136+P139+P142+P149+P152+P155+P161+P172+P100+P65+P60+P70</f>
        <v>0</v>
      </c>
      <c r="Q50" s="183"/>
      <c r="R50" s="183"/>
      <c r="S50" s="183"/>
      <c r="T50" s="183"/>
      <c r="U50" s="183"/>
      <c r="V50" s="183"/>
      <c r="W50" s="56">
        <f>W83+W106+W112+W120+W126+W129+W132+W136+W139+W142+W149+W152+W155+W161+W172+W100+W65+W60+W70</f>
        <v>174137.5</v>
      </c>
    </row>
    <row r="51" spans="1:23" s="32" customFormat="1" ht="15">
      <c r="A51" s="76" t="s">
        <v>100</v>
      </c>
      <c r="B51" s="54" t="s">
        <v>79</v>
      </c>
      <c r="C51" s="54"/>
      <c r="D51" s="54"/>
      <c r="E51" s="54"/>
      <c r="F51" s="52"/>
      <c r="G51" s="54" t="s">
        <v>86</v>
      </c>
      <c r="H51" s="52"/>
      <c r="I51" s="56">
        <f>I79+I89+I96+I168</f>
        <v>139763.1</v>
      </c>
      <c r="J51" s="56">
        <f>J79+J89+J96+J168</f>
        <v>0</v>
      </c>
      <c r="K51" s="56">
        <f>K79+K89+K96+K168</f>
        <v>139763.1</v>
      </c>
      <c r="L51" s="56">
        <f>L79+L89+L96+L168</f>
        <v>118287.40000000001</v>
      </c>
      <c r="M51" s="134" t="e">
        <f>M79+M89+M96+#REF!+#REF!+M168+#REF!</f>
        <v>#REF!</v>
      </c>
      <c r="N51" s="55" t="e">
        <f>N79+N89+N96+#REF!+#REF!+N168+#REF!</f>
        <v>#REF!</v>
      </c>
      <c r="O51" s="175" t="e">
        <f>O79+O89+O96+#REF!+#REF!+O168+#REF!</f>
        <v>#REF!</v>
      </c>
      <c r="P51" s="56">
        <f>P79+P89+P96+P168</f>
        <v>0</v>
      </c>
      <c r="Q51" s="183"/>
      <c r="R51" s="183"/>
      <c r="S51" s="183"/>
      <c r="T51" s="183"/>
      <c r="U51" s="183"/>
      <c r="V51" s="183"/>
      <c r="W51" s="56">
        <f>W79+W89+W96+W168</f>
        <v>118287.40000000001</v>
      </c>
    </row>
    <row r="52" spans="1:23" s="32" customFormat="1" ht="15">
      <c r="A52" s="145" t="s">
        <v>40</v>
      </c>
      <c r="B52" s="54" t="s">
        <v>79</v>
      </c>
      <c r="C52" s="54" t="s">
        <v>55</v>
      </c>
      <c r="D52" s="54"/>
      <c r="E52" s="54"/>
      <c r="F52" s="54"/>
      <c r="G52" s="54"/>
      <c r="H52" s="52"/>
      <c r="I52" s="55">
        <f>I53+I66</f>
        <v>160</v>
      </c>
      <c r="J52" s="55">
        <f>J53+J66</f>
        <v>0</v>
      </c>
      <c r="K52" s="55">
        <f>K53+K66</f>
        <v>160</v>
      </c>
      <c r="L52" s="55">
        <f>L53+L66</f>
        <v>160</v>
      </c>
      <c r="M52" s="134"/>
      <c r="N52" s="55"/>
      <c r="O52" s="175"/>
      <c r="P52" s="55">
        <f>P53+P66</f>
        <v>0</v>
      </c>
      <c r="Q52" s="183"/>
      <c r="R52" s="183"/>
      <c r="S52" s="183"/>
      <c r="T52" s="183"/>
      <c r="U52" s="183"/>
      <c r="V52" s="183"/>
      <c r="W52" s="55">
        <f>W53+W66</f>
        <v>160</v>
      </c>
    </row>
    <row r="53" spans="1:23" s="32" customFormat="1" ht="15">
      <c r="A53" s="145" t="s">
        <v>101</v>
      </c>
      <c r="B53" s="54" t="s">
        <v>79</v>
      </c>
      <c r="C53" s="54" t="s">
        <v>55</v>
      </c>
      <c r="D53" s="54" t="s">
        <v>52</v>
      </c>
      <c r="E53" s="54"/>
      <c r="F53" s="54"/>
      <c r="G53" s="54"/>
      <c r="H53" s="52"/>
      <c r="I53" s="55">
        <f aca="true" t="shared" si="25" ref="I53:L54">I54</f>
        <v>120</v>
      </c>
      <c r="J53" s="55">
        <f t="shared" si="25"/>
        <v>0</v>
      </c>
      <c r="K53" s="55">
        <f t="shared" si="25"/>
        <v>120</v>
      </c>
      <c r="L53" s="55">
        <f t="shared" si="25"/>
        <v>120</v>
      </c>
      <c r="M53" s="134"/>
      <c r="N53" s="55"/>
      <c r="O53" s="175"/>
      <c r="P53" s="55">
        <f>P54</f>
        <v>0</v>
      </c>
      <c r="Q53" s="183"/>
      <c r="R53" s="183"/>
      <c r="S53" s="183"/>
      <c r="T53" s="183"/>
      <c r="U53" s="183"/>
      <c r="V53" s="183"/>
      <c r="W53" s="55">
        <f>W54</f>
        <v>120</v>
      </c>
    </row>
    <row r="54" spans="1:23" s="32" customFormat="1" ht="33" customHeight="1">
      <c r="A54" s="74" t="s">
        <v>334</v>
      </c>
      <c r="B54" s="52" t="s">
        <v>79</v>
      </c>
      <c r="C54" s="52" t="s">
        <v>55</v>
      </c>
      <c r="D54" s="52" t="s">
        <v>52</v>
      </c>
      <c r="E54" s="52" t="s">
        <v>235</v>
      </c>
      <c r="F54" s="52"/>
      <c r="G54" s="52"/>
      <c r="H54" s="52"/>
      <c r="I54" s="58">
        <f>I55</f>
        <v>120</v>
      </c>
      <c r="J54" s="58">
        <f t="shared" si="25"/>
        <v>0</v>
      </c>
      <c r="K54" s="58">
        <f t="shared" si="25"/>
        <v>120</v>
      </c>
      <c r="L54" s="58">
        <f t="shared" si="25"/>
        <v>120</v>
      </c>
      <c r="M54" s="134"/>
      <c r="N54" s="55"/>
      <c r="O54" s="175"/>
      <c r="P54" s="58">
        <f>P55</f>
        <v>0</v>
      </c>
      <c r="Q54" s="183"/>
      <c r="R54" s="183"/>
      <c r="S54" s="183"/>
      <c r="T54" s="183"/>
      <c r="U54" s="183"/>
      <c r="V54" s="183"/>
      <c r="W54" s="58">
        <f>W55</f>
        <v>120</v>
      </c>
    </row>
    <row r="55" spans="1:23" s="32" customFormat="1" ht="27">
      <c r="A55" s="74" t="s">
        <v>363</v>
      </c>
      <c r="B55" s="52" t="s">
        <v>79</v>
      </c>
      <c r="C55" s="52" t="s">
        <v>55</v>
      </c>
      <c r="D55" s="52" t="s">
        <v>52</v>
      </c>
      <c r="E55" s="52" t="s">
        <v>236</v>
      </c>
      <c r="F55" s="52"/>
      <c r="G55" s="52"/>
      <c r="H55" s="52"/>
      <c r="I55" s="58">
        <f>I61+I56</f>
        <v>120</v>
      </c>
      <c r="J55" s="58">
        <f>J61+J56</f>
        <v>0</v>
      </c>
      <c r="K55" s="58">
        <f>K61+K56</f>
        <v>120</v>
      </c>
      <c r="L55" s="58">
        <f>L61+L56</f>
        <v>120</v>
      </c>
      <c r="M55" s="134"/>
      <c r="N55" s="55"/>
      <c r="O55" s="175"/>
      <c r="P55" s="58">
        <f>P61+P56</f>
        <v>0</v>
      </c>
      <c r="Q55" s="183"/>
      <c r="R55" s="183"/>
      <c r="S55" s="183"/>
      <c r="T55" s="183"/>
      <c r="U55" s="183"/>
      <c r="V55" s="183"/>
      <c r="W55" s="58">
        <f>W61+W56</f>
        <v>120</v>
      </c>
    </row>
    <row r="56" spans="1:23" s="32" customFormat="1" ht="72.75" customHeight="1">
      <c r="A56" s="74" t="s">
        <v>391</v>
      </c>
      <c r="B56" s="52" t="s">
        <v>79</v>
      </c>
      <c r="C56" s="52" t="s">
        <v>55</v>
      </c>
      <c r="D56" s="52" t="s">
        <v>52</v>
      </c>
      <c r="E56" s="52" t="s">
        <v>392</v>
      </c>
      <c r="F56" s="52"/>
      <c r="G56" s="52"/>
      <c r="H56" s="52"/>
      <c r="I56" s="58">
        <f aca="true" t="shared" si="26" ref="I56:L57">I57</f>
        <v>120</v>
      </c>
      <c r="J56" s="58">
        <f t="shared" si="26"/>
        <v>0</v>
      </c>
      <c r="K56" s="58">
        <f t="shared" si="26"/>
        <v>120</v>
      </c>
      <c r="L56" s="58">
        <f t="shared" si="26"/>
        <v>120</v>
      </c>
      <c r="M56" s="134"/>
      <c r="N56" s="55"/>
      <c r="O56" s="175"/>
      <c r="P56" s="58">
        <f>P57</f>
        <v>0</v>
      </c>
      <c r="Q56" s="183"/>
      <c r="R56" s="183"/>
      <c r="S56" s="183"/>
      <c r="T56" s="183"/>
      <c r="U56" s="183"/>
      <c r="V56" s="183"/>
      <c r="W56" s="58">
        <f>W57</f>
        <v>120</v>
      </c>
    </row>
    <row r="57" spans="1:23" s="32" customFormat="1" ht="15">
      <c r="A57" s="146" t="s">
        <v>234</v>
      </c>
      <c r="B57" s="52" t="s">
        <v>79</v>
      </c>
      <c r="C57" s="52" t="s">
        <v>55</v>
      </c>
      <c r="D57" s="52" t="s">
        <v>52</v>
      </c>
      <c r="E57" s="52" t="s">
        <v>375</v>
      </c>
      <c r="F57" s="52"/>
      <c r="G57" s="52"/>
      <c r="H57" s="52"/>
      <c r="I57" s="58">
        <f t="shared" si="26"/>
        <v>120</v>
      </c>
      <c r="J57" s="58">
        <f t="shared" si="26"/>
        <v>0</v>
      </c>
      <c r="K57" s="58">
        <f t="shared" si="26"/>
        <v>120</v>
      </c>
      <c r="L57" s="58">
        <f t="shared" si="26"/>
        <v>120</v>
      </c>
      <c r="M57" s="134"/>
      <c r="N57" s="55"/>
      <c r="O57" s="175"/>
      <c r="P57" s="58">
        <f>P58</f>
        <v>0</v>
      </c>
      <c r="Q57" s="183"/>
      <c r="R57" s="183"/>
      <c r="S57" s="183"/>
      <c r="T57" s="183"/>
      <c r="U57" s="183"/>
      <c r="V57" s="183"/>
      <c r="W57" s="58">
        <f>W58</f>
        <v>120</v>
      </c>
    </row>
    <row r="58" spans="1:23" s="32" customFormat="1" ht="41.25">
      <c r="A58" s="146" t="s">
        <v>114</v>
      </c>
      <c r="B58" s="52" t="s">
        <v>79</v>
      </c>
      <c r="C58" s="52" t="s">
        <v>55</v>
      </c>
      <c r="D58" s="52" t="s">
        <v>52</v>
      </c>
      <c r="E58" s="52" t="s">
        <v>375</v>
      </c>
      <c r="F58" s="52" t="s">
        <v>113</v>
      </c>
      <c r="G58" s="52"/>
      <c r="H58" s="52"/>
      <c r="I58" s="58">
        <f aca="true" t="shared" si="27" ref="I58:L59">I59</f>
        <v>120</v>
      </c>
      <c r="J58" s="58">
        <f t="shared" si="27"/>
        <v>0</v>
      </c>
      <c r="K58" s="58">
        <f t="shared" si="27"/>
        <v>120</v>
      </c>
      <c r="L58" s="58">
        <f t="shared" si="27"/>
        <v>120</v>
      </c>
      <c r="M58" s="134"/>
      <c r="N58" s="55"/>
      <c r="O58" s="175"/>
      <c r="P58" s="58">
        <f>P59</f>
        <v>0</v>
      </c>
      <c r="Q58" s="183"/>
      <c r="R58" s="183"/>
      <c r="S58" s="183"/>
      <c r="T58" s="183"/>
      <c r="U58" s="183"/>
      <c r="V58" s="183"/>
      <c r="W58" s="58">
        <f>W59</f>
        <v>120</v>
      </c>
    </row>
    <row r="59" spans="1:23" s="32" customFormat="1" ht="15">
      <c r="A59" s="146" t="s">
        <v>116</v>
      </c>
      <c r="B59" s="52" t="s">
        <v>79</v>
      </c>
      <c r="C59" s="52" t="s">
        <v>55</v>
      </c>
      <c r="D59" s="52" t="s">
        <v>52</v>
      </c>
      <c r="E59" s="52" t="s">
        <v>375</v>
      </c>
      <c r="F59" s="52" t="s">
        <v>115</v>
      </c>
      <c r="G59" s="52"/>
      <c r="H59" s="52"/>
      <c r="I59" s="58">
        <f t="shared" si="27"/>
        <v>120</v>
      </c>
      <c r="J59" s="58">
        <f t="shared" si="27"/>
        <v>0</v>
      </c>
      <c r="K59" s="58">
        <f t="shared" si="27"/>
        <v>120</v>
      </c>
      <c r="L59" s="58">
        <f t="shared" si="27"/>
        <v>120</v>
      </c>
      <c r="M59" s="134"/>
      <c r="N59" s="55"/>
      <c r="O59" s="175"/>
      <c r="P59" s="58">
        <f>P60</f>
        <v>0</v>
      </c>
      <c r="Q59" s="183"/>
      <c r="R59" s="183"/>
      <c r="S59" s="183"/>
      <c r="T59" s="183"/>
      <c r="U59" s="183"/>
      <c r="V59" s="183"/>
      <c r="W59" s="58">
        <f>W60</f>
        <v>120</v>
      </c>
    </row>
    <row r="60" spans="1:23" s="32" customFormat="1" ht="15">
      <c r="A60" s="75" t="s">
        <v>99</v>
      </c>
      <c r="B60" s="53" t="s">
        <v>79</v>
      </c>
      <c r="C60" s="53" t="s">
        <v>55</v>
      </c>
      <c r="D60" s="53" t="s">
        <v>52</v>
      </c>
      <c r="E60" s="53" t="s">
        <v>375</v>
      </c>
      <c r="F60" s="53" t="s">
        <v>115</v>
      </c>
      <c r="G60" s="53" t="s">
        <v>85</v>
      </c>
      <c r="H60" s="52"/>
      <c r="I60" s="60">
        <v>120</v>
      </c>
      <c r="J60" s="60">
        <v>0</v>
      </c>
      <c r="K60" s="59">
        <f>I60+J60</f>
        <v>120</v>
      </c>
      <c r="L60" s="60">
        <v>120</v>
      </c>
      <c r="M60" s="184"/>
      <c r="N60" s="185"/>
      <c r="O60" s="186"/>
      <c r="P60" s="60">
        <v>0</v>
      </c>
      <c r="Q60" s="182"/>
      <c r="R60" s="182"/>
      <c r="S60" s="182"/>
      <c r="T60" s="182"/>
      <c r="U60" s="182"/>
      <c r="V60" s="182"/>
      <c r="W60" s="59">
        <f>L60+P60</f>
        <v>120</v>
      </c>
    </row>
    <row r="61" spans="1:23" s="32" customFormat="1" ht="54" customHeight="1">
      <c r="A61" s="74" t="s">
        <v>396</v>
      </c>
      <c r="B61" s="52" t="s">
        <v>79</v>
      </c>
      <c r="C61" s="52" t="s">
        <v>55</v>
      </c>
      <c r="D61" s="52" t="s">
        <v>52</v>
      </c>
      <c r="E61" s="52" t="s">
        <v>237</v>
      </c>
      <c r="F61" s="52"/>
      <c r="G61" s="52"/>
      <c r="H61" s="52"/>
      <c r="I61" s="58">
        <f aca="true" t="shared" si="28" ref="I61:L64">I62</f>
        <v>0</v>
      </c>
      <c r="J61" s="58">
        <f t="shared" si="28"/>
        <v>0</v>
      </c>
      <c r="K61" s="58">
        <f t="shared" si="28"/>
        <v>0</v>
      </c>
      <c r="L61" s="58">
        <f t="shared" si="28"/>
        <v>0</v>
      </c>
      <c r="M61" s="134"/>
      <c r="N61" s="55"/>
      <c r="O61" s="175"/>
      <c r="P61" s="58">
        <f>P62</f>
        <v>0</v>
      </c>
      <c r="Q61" s="183"/>
      <c r="R61" s="183"/>
      <c r="S61" s="183"/>
      <c r="T61" s="183"/>
      <c r="U61" s="183"/>
      <c r="V61" s="183"/>
      <c r="W61" s="58">
        <f>W62</f>
        <v>0</v>
      </c>
    </row>
    <row r="62" spans="1:23" s="32" customFormat="1" ht="15">
      <c r="A62" s="146" t="s">
        <v>234</v>
      </c>
      <c r="B62" s="52" t="s">
        <v>79</v>
      </c>
      <c r="C62" s="52" t="s">
        <v>55</v>
      </c>
      <c r="D62" s="52" t="s">
        <v>52</v>
      </c>
      <c r="E62" s="52" t="s">
        <v>238</v>
      </c>
      <c r="F62" s="52"/>
      <c r="G62" s="52"/>
      <c r="H62" s="52"/>
      <c r="I62" s="58">
        <f t="shared" si="28"/>
        <v>0</v>
      </c>
      <c r="J62" s="58">
        <f t="shared" si="28"/>
        <v>0</v>
      </c>
      <c r="K62" s="58">
        <f t="shared" si="28"/>
        <v>0</v>
      </c>
      <c r="L62" s="58">
        <f t="shared" si="28"/>
        <v>0</v>
      </c>
      <c r="M62" s="134"/>
      <c r="N62" s="55"/>
      <c r="O62" s="175"/>
      <c r="P62" s="58">
        <f>P63</f>
        <v>0</v>
      </c>
      <c r="Q62" s="183"/>
      <c r="R62" s="183"/>
      <c r="S62" s="183"/>
      <c r="T62" s="183"/>
      <c r="U62" s="183"/>
      <c r="V62" s="183"/>
      <c r="W62" s="58">
        <f>W63</f>
        <v>0</v>
      </c>
    </row>
    <row r="63" spans="1:23" s="32" customFormat="1" ht="41.25">
      <c r="A63" s="146" t="s">
        <v>114</v>
      </c>
      <c r="B63" s="52" t="s">
        <v>79</v>
      </c>
      <c r="C63" s="52" t="s">
        <v>55</v>
      </c>
      <c r="D63" s="52" t="s">
        <v>52</v>
      </c>
      <c r="E63" s="52" t="s">
        <v>238</v>
      </c>
      <c r="F63" s="52" t="s">
        <v>113</v>
      </c>
      <c r="G63" s="52"/>
      <c r="H63" s="52"/>
      <c r="I63" s="58">
        <f t="shared" si="28"/>
        <v>0</v>
      </c>
      <c r="J63" s="58">
        <f t="shared" si="28"/>
        <v>0</v>
      </c>
      <c r="K63" s="58">
        <f t="shared" si="28"/>
        <v>0</v>
      </c>
      <c r="L63" s="58">
        <f t="shared" si="28"/>
        <v>0</v>
      </c>
      <c r="M63" s="134"/>
      <c r="N63" s="55"/>
      <c r="O63" s="175"/>
      <c r="P63" s="58">
        <f>P64</f>
        <v>0</v>
      </c>
      <c r="Q63" s="183"/>
      <c r="R63" s="183"/>
      <c r="S63" s="183"/>
      <c r="T63" s="183"/>
      <c r="U63" s="183"/>
      <c r="V63" s="183"/>
      <c r="W63" s="58">
        <f>W64</f>
        <v>0</v>
      </c>
    </row>
    <row r="64" spans="1:23" s="32" customFormat="1" ht="15">
      <c r="A64" s="146" t="s">
        <v>116</v>
      </c>
      <c r="B64" s="52" t="s">
        <v>79</v>
      </c>
      <c r="C64" s="52" t="s">
        <v>55</v>
      </c>
      <c r="D64" s="52" t="s">
        <v>52</v>
      </c>
      <c r="E64" s="52" t="s">
        <v>238</v>
      </c>
      <c r="F64" s="52" t="s">
        <v>115</v>
      </c>
      <c r="G64" s="52"/>
      <c r="H64" s="52"/>
      <c r="I64" s="58">
        <f t="shared" si="28"/>
        <v>0</v>
      </c>
      <c r="J64" s="58">
        <f t="shared" si="28"/>
        <v>0</v>
      </c>
      <c r="K64" s="58">
        <f t="shared" si="28"/>
        <v>0</v>
      </c>
      <c r="L64" s="58">
        <f t="shared" si="28"/>
        <v>0</v>
      </c>
      <c r="M64" s="134"/>
      <c r="N64" s="55"/>
      <c r="O64" s="175"/>
      <c r="P64" s="58">
        <f>P65</f>
        <v>0</v>
      </c>
      <c r="Q64" s="183"/>
      <c r="R64" s="183"/>
      <c r="S64" s="183"/>
      <c r="T64" s="183"/>
      <c r="U64" s="183"/>
      <c r="V64" s="183"/>
      <c r="W64" s="58">
        <f>W65</f>
        <v>0</v>
      </c>
    </row>
    <row r="65" spans="1:23" s="32" customFormat="1" ht="18.75" customHeight="1">
      <c r="A65" s="75" t="s">
        <v>99</v>
      </c>
      <c r="B65" s="53" t="s">
        <v>79</v>
      </c>
      <c r="C65" s="53" t="s">
        <v>55</v>
      </c>
      <c r="D65" s="53" t="s">
        <v>52</v>
      </c>
      <c r="E65" s="53" t="s">
        <v>238</v>
      </c>
      <c r="F65" s="53" t="s">
        <v>115</v>
      </c>
      <c r="G65" s="53" t="s">
        <v>85</v>
      </c>
      <c r="H65" s="52"/>
      <c r="I65" s="60">
        <v>0</v>
      </c>
      <c r="J65" s="60">
        <v>0</v>
      </c>
      <c r="K65" s="59">
        <f>'вед.прил.14'!I65+'вед.прил.14'!J65</f>
        <v>0</v>
      </c>
      <c r="L65" s="60">
        <v>0</v>
      </c>
      <c r="M65" s="134"/>
      <c r="N65" s="55"/>
      <c r="O65" s="175"/>
      <c r="P65" s="60">
        <v>0</v>
      </c>
      <c r="Q65" s="182"/>
      <c r="R65" s="182"/>
      <c r="S65" s="182"/>
      <c r="T65" s="182"/>
      <c r="U65" s="182"/>
      <c r="V65" s="182"/>
      <c r="W65" s="59">
        <f>L65+P65</f>
        <v>0</v>
      </c>
    </row>
    <row r="66" spans="1:23" s="32" customFormat="1" ht="18.75" customHeight="1">
      <c r="A66" s="145" t="s">
        <v>348</v>
      </c>
      <c r="B66" s="54" t="s">
        <v>79</v>
      </c>
      <c r="C66" s="54" t="s">
        <v>55</v>
      </c>
      <c r="D66" s="54" t="s">
        <v>54</v>
      </c>
      <c r="E66" s="54"/>
      <c r="F66" s="54"/>
      <c r="G66" s="54"/>
      <c r="H66" s="52"/>
      <c r="I66" s="55">
        <f aca="true" t="shared" si="29" ref="I66:L69">I67</f>
        <v>40</v>
      </c>
      <c r="J66" s="55">
        <f t="shared" si="29"/>
        <v>0</v>
      </c>
      <c r="K66" s="55">
        <f t="shared" si="29"/>
        <v>40</v>
      </c>
      <c r="L66" s="55">
        <f t="shared" si="29"/>
        <v>40</v>
      </c>
      <c r="M66" s="134"/>
      <c r="N66" s="55"/>
      <c r="O66" s="175"/>
      <c r="P66" s="55">
        <f>P67</f>
        <v>0</v>
      </c>
      <c r="Q66" s="181"/>
      <c r="R66" s="181"/>
      <c r="S66" s="181"/>
      <c r="T66" s="181"/>
      <c r="U66" s="181"/>
      <c r="V66" s="181"/>
      <c r="W66" s="55">
        <f>W67</f>
        <v>40</v>
      </c>
    </row>
    <row r="67" spans="1:23" s="32" customFormat="1" ht="56.25" customHeight="1">
      <c r="A67" s="108" t="s">
        <v>393</v>
      </c>
      <c r="B67" s="52" t="s">
        <v>79</v>
      </c>
      <c r="C67" s="52" t="s">
        <v>55</v>
      </c>
      <c r="D67" s="52" t="s">
        <v>54</v>
      </c>
      <c r="E67" s="52" t="s">
        <v>395</v>
      </c>
      <c r="F67" s="52"/>
      <c r="G67" s="52"/>
      <c r="H67" s="52"/>
      <c r="I67" s="58">
        <f t="shared" si="29"/>
        <v>40</v>
      </c>
      <c r="J67" s="58">
        <f t="shared" si="29"/>
        <v>0</v>
      </c>
      <c r="K67" s="58">
        <f t="shared" si="29"/>
        <v>40</v>
      </c>
      <c r="L67" s="58">
        <f t="shared" si="29"/>
        <v>40</v>
      </c>
      <c r="M67" s="134"/>
      <c r="N67" s="55"/>
      <c r="O67" s="175"/>
      <c r="P67" s="58">
        <f>P68</f>
        <v>0</v>
      </c>
      <c r="Q67" s="183"/>
      <c r="R67" s="183"/>
      <c r="S67" s="183"/>
      <c r="T67" s="183"/>
      <c r="U67" s="183"/>
      <c r="V67" s="183"/>
      <c r="W67" s="58">
        <f>W68</f>
        <v>40</v>
      </c>
    </row>
    <row r="68" spans="1:23" s="32" customFormat="1" ht="42" customHeight="1">
      <c r="A68" s="146" t="s">
        <v>114</v>
      </c>
      <c r="B68" s="52" t="s">
        <v>79</v>
      </c>
      <c r="C68" s="52" t="s">
        <v>55</v>
      </c>
      <c r="D68" s="52" t="s">
        <v>54</v>
      </c>
      <c r="E68" s="52" t="s">
        <v>395</v>
      </c>
      <c r="F68" s="52" t="s">
        <v>113</v>
      </c>
      <c r="G68" s="52"/>
      <c r="H68" s="52"/>
      <c r="I68" s="58">
        <f t="shared" si="29"/>
        <v>40</v>
      </c>
      <c r="J68" s="58">
        <f t="shared" si="29"/>
        <v>0</v>
      </c>
      <c r="K68" s="58">
        <f t="shared" si="29"/>
        <v>40</v>
      </c>
      <c r="L68" s="58">
        <f t="shared" si="29"/>
        <v>40</v>
      </c>
      <c r="M68" s="134"/>
      <c r="N68" s="55"/>
      <c r="O68" s="175"/>
      <c r="P68" s="58">
        <f>P69</f>
        <v>0</v>
      </c>
      <c r="Q68" s="183"/>
      <c r="R68" s="183"/>
      <c r="S68" s="183"/>
      <c r="T68" s="183"/>
      <c r="U68" s="183"/>
      <c r="V68" s="183"/>
      <c r="W68" s="58">
        <f>W69</f>
        <v>40</v>
      </c>
    </row>
    <row r="69" spans="1:23" s="32" customFormat="1" ht="18.75" customHeight="1">
      <c r="A69" s="146" t="s">
        <v>116</v>
      </c>
      <c r="B69" s="52" t="s">
        <v>79</v>
      </c>
      <c r="C69" s="52" t="s">
        <v>55</v>
      </c>
      <c r="D69" s="52" t="s">
        <v>54</v>
      </c>
      <c r="E69" s="52" t="s">
        <v>395</v>
      </c>
      <c r="F69" s="52" t="s">
        <v>115</v>
      </c>
      <c r="G69" s="52"/>
      <c r="H69" s="52"/>
      <c r="I69" s="58">
        <f t="shared" si="29"/>
        <v>40</v>
      </c>
      <c r="J69" s="58">
        <f t="shared" si="29"/>
        <v>0</v>
      </c>
      <c r="K69" s="58">
        <f t="shared" si="29"/>
        <v>40</v>
      </c>
      <c r="L69" s="58">
        <f t="shared" si="29"/>
        <v>40</v>
      </c>
      <c r="M69" s="134"/>
      <c r="N69" s="55"/>
      <c r="O69" s="175"/>
      <c r="P69" s="58">
        <f>P70</f>
        <v>0</v>
      </c>
      <c r="Q69" s="183"/>
      <c r="R69" s="183"/>
      <c r="S69" s="183"/>
      <c r="T69" s="183"/>
      <c r="U69" s="183"/>
      <c r="V69" s="183"/>
      <c r="W69" s="58">
        <f>W70</f>
        <v>40</v>
      </c>
    </row>
    <row r="70" spans="1:23" s="32" customFormat="1" ht="18.75" customHeight="1">
      <c r="A70" s="75" t="s">
        <v>99</v>
      </c>
      <c r="B70" s="53" t="s">
        <v>79</v>
      </c>
      <c r="C70" s="53" t="s">
        <v>55</v>
      </c>
      <c r="D70" s="53" t="s">
        <v>54</v>
      </c>
      <c r="E70" s="53" t="s">
        <v>395</v>
      </c>
      <c r="F70" s="53" t="s">
        <v>115</v>
      </c>
      <c r="G70" s="53" t="s">
        <v>85</v>
      </c>
      <c r="H70" s="52"/>
      <c r="I70" s="60">
        <v>40</v>
      </c>
      <c r="J70" s="60">
        <v>0</v>
      </c>
      <c r="K70" s="59">
        <f>I70+J70</f>
        <v>40</v>
      </c>
      <c r="L70" s="60">
        <v>40</v>
      </c>
      <c r="M70" s="134"/>
      <c r="N70" s="55"/>
      <c r="O70" s="175"/>
      <c r="P70" s="60">
        <v>0</v>
      </c>
      <c r="Q70" s="182"/>
      <c r="R70" s="182"/>
      <c r="S70" s="182"/>
      <c r="T70" s="182"/>
      <c r="U70" s="182"/>
      <c r="V70" s="182"/>
      <c r="W70" s="59">
        <f>L70+P70</f>
        <v>40</v>
      </c>
    </row>
    <row r="71" spans="1:23" s="32" customFormat="1" ht="15">
      <c r="A71" s="76" t="s">
        <v>44</v>
      </c>
      <c r="B71" s="54" t="s">
        <v>79</v>
      </c>
      <c r="C71" s="54" t="s">
        <v>59</v>
      </c>
      <c r="D71" s="52"/>
      <c r="E71" s="52"/>
      <c r="F71" s="52"/>
      <c r="G71" s="52"/>
      <c r="H71" s="52"/>
      <c r="I71" s="56">
        <f aca="true" t="shared" si="30" ref="I71:P71">I72+I84+I113+I121</f>
        <v>303348.1</v>
      </c>
      <c r="J71" s="56">
        <f t="shared" si="30"/>
        <v>0</v>
      </c>
      <c r="K71" s="56">
        <f t="shared" si="30"/>
        <v>303348.1</v>
      </c>
      <c r="L71" s="56">
        <f t="shared" si="30"/>
        <v>281784.5</v>
      </c>
      <c r="M71" s="134" t="e">
        <f t="shared" si="30"/>
        <v>#REF!</v>
      </c>
      <c r="N71" s="55" t="e">
        <f t="shared" si="30"/>
        <v>#REF!</v>
      </c>
      <c r="O71" s="175" t="e">
        <f t="shared" si="30"/>
        <v>#REF!</v>
      </c>
      <c r="P71" s="56">
        <f t="shared" si="30"/>
        <v>0</v>
      </c>
      <c r="Q71" s="183"/>
      <c r="R71" s="183"/>
      <c r="S71" s="183"/>
      <c r="T71" s="183"/>
      <c r="U71" s="183"/>
      <c r="V71" s="183"/>
      <c r="W71" s="56">
        <f>W72+W84+W113+W121</f>
        <v>281784.5</v>
      </c>
    </row>
    <row r="72" spans="1:23" s="32" customFormat="1" ht="15">
      <c r="A72" s="110" t="s">
        <v>45</v>
      </c>
      <c r="B72" s="54" t="s">
        <v>79</v>
      </c>
      <c r="C72" s="54" t="s">
        <v>59</v>
      </c>
      <c r="D72" s="54" t="s">
        <v>52</v>
      </c>
      <c r="E72" s="54"/>
      <c r="F72" s="54"/>
      <c r="G72" s="54"/>
      <c r="H72" s="54"/>
      <c r="I72" s="56">
        <f>I73</f>
        <v>134310</v>
      </c>
      <c r="J72" s="56">
        <f>J73</f>
        <v>0</v>
      </c>
      <c r="K72" s="56">
        <f>K73</f>
        <v>134310</v>
      </c>
      <c r="L72" s="56">
        <f>L73</f>
        <v>124103.4</v>
      </c>
      <c r="M72" s="134" t="e">
        <f aca="true" t="shared" si="31" ref="L72:P73">M73</f>
        <v>#REF!</v>
      </c>
      <c r="N72" s="55" t="e">
        <f t="shared" si="31"/>
        <v>#REF!</v>
      </c>
      <c r="O72" s="175" t="e">
        <f t="shared" si="31"/>
        <v>#REF!</v>
      </c>
      <c r="P72" s="56">
        <f>P73</f>
        <v>0</v>
      </c>
      <c r="Q72" s="183"/>
      <c r="R72" s="183"/>
      <c r="S72" s="183"/>
      <c r="T72" s="183"/>
      <c r="U72" s="183"/>
      <c r="V72" s="183"/>
      <c r="W72" s="56">
        <f>W73</f>
        <v>124103.4</v>
      </c>
    </row>
    <row r="73" spans="1:23" s="32" customFormat="1" ht="45" customHeight="1">
      <c r="A73" s="108" t="s">
        <v>148</v>
      </c>
      <c r="B73" s="52" t="s">
        <v>79</v>
      </c>
      <c r="C73" s="52" t="s">
        <v>59</v>
      </c>
      <c r="D73" s="52" t="s">
        <v>52</v>
      </c>
      <c r="E73" s="52" t="s">
        <v>216</v>
      </c>
      <c r="F73" s="52"/>
      <c r="G73" s="52"/>
      <c r="H73" s="52"/>
      <c r="I73" s="57">
        <f aca="true" t="shared" si="32" ref="I73:K74">I74</f>
        <v>134310</v>
      </c>
      <c r="J73" s="57">
        <f t="shared" si="32"/>
        <v>0</v>
      </c>
      <c r="K73" s="57">
        <f t="shared" si="32"/>
        <v>134310</v>
      </c>
      <c r="L73" s="57">
        <f t="shared" si="31"/>
        <v>124103.4</v>
      </c>
      <c r="M73" s="128" t="e">
        <f t="shared" si="31"/>
        <v>#REF!</v>
      </c>
      <c r="N73" s="58" t="e">
        <f t="shared" si="31"/>
        <v>#REF!</v>
      </c>
      <c r="O73" s="169" t="e">
        <f t="shared" si="31"/>
        <v>#REF!</v>
      </c>
      <c r="P73" s="57">
        <f t="shared" si="31"/>
        <v>0</v>
      </c>
      <c r="Q73" s="183"/>
      <c r="R73" s="183"/>
      <c r="S73" s="183"/>
      <c r="T73" s="183"/>
      <c r="U73" s="183"/>
      <c r="V73" s="183"/>
      <c r="W73" s="57">
        <f>W74</f>
        <v>124103.4</v>
      </c>
    </row>
    <row r="74" spans="1:23" s="32" customFormat="1" ht="32.25" customHeight="1">
      <c r="A74" s="108" t="s">
        <v>132</v>
      </c>
      <c r="B74" s="52" t="s">
        <v>79</v>
      </c>
      <c r="C74" s="52" t="s">
        <v>59</v>
      </c>
      <c r="D74" s="52" t="s">
        <v>52</v>
      </c>
      <c r="E74" s="52" t="s">
        <v>217</v>
      </c>
      <c r="F74" s="52"/>
      <c r="G74" s="52"/>
      <c r="H74" s="52"/>
      <c r="I74" s="57">
        <f t="shared" si="32"/>
        <v>134310</v>
      </c>
      <c r="J74" s="57">
        <f t="shared" si="32"/>
        <v>0</v>
      </c>
      <c r="K74" s="57">
        <f t="shared" si="32"/>
        <v>134310</v>
      </c>
      <c r="L74" s="57">
        <f>L75</f>
        <v>124103.4</v>
      </c>
      <c r="M74" s="128" t="e">
        <f>M75+#REF!</f>
        <v>#REF!</v>
      </c>
      <c r="N74" s="58" t="e">
        <f>N75+#REF!</f>
        <v>#REF!</v>
      </c>
      <c r="O74" s="169" t="e">
        <f>O75+#REF!</f>
        <v>#REF!</v>
      </c>
      <c r="P74" s="57">
        <f>P75</f>
        <v>0</v>
      </c>
      <c r="Q74" s="183"/>
      <c r="R74" s="183"/>
      <c r="S74" s="183"/>
      <c r="T74" s="183"/>
      <c r="U74" s="183"/>
      <c r="V74" s="183"/>
      <c r="W74" s="57">
        <f>W75</f>
        <v>124103.4</v>
      </c>
    </row>
    <row r="75" spans="1:23" s="32" customFormat="1" ht="57" customHeight="1">
      <c r="A75" s="108" t="s">
        <v>133</v>
      </c>
      <c r="B75" s="52" t="s">
        <v>79</v>
      </c>
      <c r="C75" s="52" t="s">
        <v>59</v>
      </c>
      <c r="D75" s="52" t="s">
        <v>52</v>
      </c>
      <c r="E75" s="52" t="s">
        <v>218</v>
      </c>
      <c r="F75" s="52"/>
      <c r="G75" s="52"/>
      <c r="H75" s="52"/>
      <c r="I75" s="57">
        <f aca="true" t="shared" si="33" ref="I75:P75">I76+I80</f>
        <v>134310</v>
      </c>
      <c r="J75" s="57">
        <f t="shared" si="33"/>
        <v>0</v>
      </c>
      <c r="K75" s="57">
        <f t="shared" si="33"/>
        <v>134310</v>
      </c>
      <c r="L75" s="57">
        <f t="shared" si="33"/>
        <v>124103.4</v>
      </c>
      <c r="M75" s="128">
        <f t="shared" si="33"/>
        <v>0</v>
      </c>
      <c r="N75" s="58">
        <f t="shared" si="33"/>
        <v>0</v>
      </c>
      <c r="O75" s="169">
        <f t="shared" si="33"/>
        <v>0</v>
      </c>
      <c r="P75" s="57">
        <f t="shared" si="33"/>
        <v>0</v>
      </c>
      <c r="Q75" s="183"/>
      <c r="R75" s="183"/>
      <c r="S75" s="183"/>
      <c r="T75" s="183"/>
      <c r="U75" s="183"/>
      <c r="V75" s="183"/>
      <c r="W75" s="57">
        <f>W76+W80</f>
        <v>124103.4</v>
      </c>
    </row>
    <row r="76" spans="1:23" s="32" customFormat="1" ht="183" customHeight="1">
      <c r="A76" s="115" t="s">
        <v>325</v>
      </c>
      <c r="B76" s="52" t="s">
        <v>79</v>
      </c>
      <c r="C76" s="52" t="s">
        <v>59</v>
      </c>
      <c r="D76" s="52" t="s">
        <v>52</v>
      </c>
      <c r="E76" s="52" t="s">
        <v>219</v>
      </c>
      <c r="F76" s="52"/>
      <c r="G76" s="52"/>
      <c r="H76" s="52"/>
      <c r="I76" s="57">
        <f aca="true" t="shared" si="34" ref="I76:K78">I77</f>
        <v>57122.3</v>
      </c>
      <c r="J76" s="57">
        <f t="shared" si="34"/>
        <v>0</v>
      </c>
      <c r="K76" s="57">
        <f t="shared" si="34"/>
        <v>57122.3</v>
      </c>
      <c r="L76" s="57">
        <f aca="true" t="shared" si="35" ref="L76:P78">L77</f>
        <v>46915.7</v>
      </c>
      <c r="M76" s="128">
        <f t="shared" si="35"/>
        <v>0</v>
      </c>
      <c r="N76" s="58">
        <f t="shared" si="35"/>
        <v>0</v>
      </c>
      <c r="O76" s="169">
        <f t="shared" si="35"/>
        <v>0</v>
      </c>
      <c r="P76" s="57">
        <f>P77</f>
        <v>0</v>
      </c>
      <c r="Q76" s="183"/>
      <c r="R76" s="183"/>
      <c r="S76" s="183"/>
      <c r="T76" s="183"/>
      <c r="U76" s="183"/>
      <c r="V76" s="183"/>
      <c r="W76" s="57">
        <f>W77</f>
        <v>46915.7</v>
      </c>
    </row>
    <row r="77" spans="1:23" s="32" customFormat="1" ht="44.25" customHeight="1">
      <c r="A77" s="108" t="s">
        <v>114</v>
      </c>
      <c r="B77" s="52" t="s">
        <v>79</v>
      </c>
      <c r="C77" s="52" t="s">
        <v>59</v>
      </c>
      <c r="D77" s="52" t="s">
        <v>52</v>
      </c>
      <c r="E77" s="52" t="s">
        <v>219</v>
      </c>
      <c r="F77" s="52" t="s">
        <v>113</v>
      </c>
      <c r="G77" s="52"/>
      <c r="H77" s="52"/>
      <c r="I77" s="57">
        <f t="shared" si="34"/>
        <v>57122.3</v>
      </c>
      <c r="J77" s="57">
        <f t="shared" si="34"/>
        <v>0</v>
      </c>
      <c r="K77" s="57">
        <f t="shared" si="34"/>
        <v>57122.3</v>
      </c>
      <c r="L77" s="57">
        <f t="shared" si="35"/>
        <v>46915.7</v>
      </c>
      <c r="M77" s="128">
        <f t="shared" si="35"/>
        <v>0</v>
      </c>
      <c r="N77" s="58">
        <f t="shared" si="35"/>
        <v>0</v>
      </c>
      <c r="O77" s="169">
        <f t="shared" si="35"/>
        <v>0</v>
      </c>
      <c r="P77" s="57">
        <f t="shared" si="35"/>
        <v>0</v>
      </c>
      <c r="Q77" s="183"/>
      <c r="R77" s="183"/>
      <c r="S77" s="183"/>
      <c r="T77" s="183"/>
      <c r="U77" s="183"/>
      <c r="V77" s="183"/>
      <c r="W77" s="57">
        <f>W78</f>
        <v>46915.7</v>
      </c>
    </row>
    <row r="78" spans="1:23" s="32" customFormat="1" ht="15.75" customHeight="1">
      <c r="A78" s="108" t="s">
        <v>116</v>
      </c>
      <c r="B78" s="52" t="s">
        <v>79</v>
      </c>
      <c r="C78" s="52" t="s">
        <v>59</v>
      </c>
      <c r="D78" s="52" t="s">
        <v>52</v>
      </c>
      <c r="E78" s="52" t="s">
        <v>219</v>
      </c>
      <c r="F78" s="52" t="s">
        <v>115</v>
      </c>
      <c r="G78" s="52"/>
      <c r="H78" s="52"/>
      <c r="I78" s="57">
        <f t="shared" si="34"/>
        <v>57122.3</v>
      </c>
      <c r="J78" s="57">
        <f t="shared" si="34"/>
        <v>0</v>
      </c>
      <c r="K78" s="57">
        <f t="shared" si="34"/>
        <v>57122.3</v>
      </c>
      <c r="L78" s="57">
        <f t="shared" si="35"/>
        <v>46915.7</v>
      </c>
      <c r="M78" s="128">
        <f t="shared" si="35"/>
        <v>0</v>
      </c>
      <c r="N78" s="58">
        <f t="shared" si="35"/>
        <v>0</v>
      </c>
      <c r="O78" s="169">
        <f t="shared" si="35"/>
        <v>0</v>
      </c>
      <c r="P78" s="57">
        <f t="shared" si="35"/>
        <v>0</v>
      </c>
      <c r="Q78" s="183"/>
      <c r="R78" s="183"/>
      <c r="S78" s="183"/>
      <c r="T78" s="183"/>
      <c r="U78" s="183"/>
      <c r="V78" s="183"/>
      <c r="W78" s="57">
        <f>W79</f>
        <v>46915.7</v>
      </c>
    </row>
    <row r="79" spans="1:23" s="32" customFormat="1" ht="15" customHeight="1">
      <c r="A79" s="111" t="s">
        <v>100</v>
      </c>
      <c r="B79" s="53" t="s">
        <v>79</v>
      </c>
      <c r="C79" s="53" t="s">
        <v>59</v>
      </c>
      <c r="D79" s="53" t="s">
        <v>52</v>
      </c>
      <c r="E79" s="53" t="s">
        <v>219</v>
      </c>
      <c r="F79" s="53" t="s">
        <v>115</v>
      </c>
      <c r="G79" s="53" t="s">
        <v>86</v>
      </c>
      <c r="H79" s="53"/>
      <c r="I79" s="59">
        <v>57122.3</v>
      </c>
      <c r="J79" s="59">
        <v>0</v>
      </c>
      <c r="K79" s="59">
        <f>I79+J79</f>
        <v>57122.3</v>
      </c>
      <c r="L79" s="59">
        <v>46915.7</v>
      </c>
      <c r="M79" s="135">
        <v>0</v>
      </c>
      <c r="N79" s="60">
        <v>0</v>
      </c>
      <c r="O79" s="176">
        <v>0</v>
      </c>
      <c r="P79" s="59">
        <v>0</v>
      </c>
      <c r="Q79" s="183"/>
      <c r="R79" s="183"/>
      <c r="S79" s="183"/>
      <c r="T79" s="183"/>
      <c r="U79" s="183"/>
      <c r="V79" s="183"/>
      <c r="W79" s="59">
        <f>L79+P79</f>
        <v>46915.7</v>
      </c>
    </row>
    <row r="80" spans="1:23" s="32" customFormat="1" ht="18" customHeight="1">
      <c r="A80" s="108" t="s">
        <v>234</v>
      </c>
      <c r="B80" s="52" t="s">
        <v>79</v>
      </c>
      <c r="C80" s="52" t="s">
        <v>59</v>
      </c>
      <c r="D80" s="52" t="s">
        <v>52</v>
      </c>
      <c r="E80" s="52" t="s">
        <v>220</v>
      </c>
      <c r="F80" s="52"/>
      <c r="G80" s="52"/>
      <c r="H80" s="52"/>
      <c r="I80" s="57">
        <f aca="true" t="shared" si="36" ref="I80:K82">I81</f>
        <v>77187.7</v>
      </c>
      <c r="J80" s="57">
        <f t="shared" si="36"/>
        <v>0</v>
      </c>
      <c r="K80" s="57">
        <f t="shared" si="36"/>
        <v>77187.7</v>
      </c>
      <c r="L80" s="57">
        <f aca="true" t="shared" si="37" ref="L80:P82">L81</f>
        <v>77187.7</v>
      </c>
      <c r="M80" s="128">
        <f t="shared" si="37"/>
        <v>0</v>
      </c>
      <c r="N80" s="58">
        <f t="shared" si="37"/>
        <v>0</v>
      </c>
      <c r="O80" s="169">
        <f t="shared" si="37"/>
        <v>0</v>
      </c>
      <c r="P80" s="57">
        <f t="shared" si="37"/>
        <v>0</v>
      </c>
      <c r="Q80" s="183"/>
      <c r="R80" s="183"/>
      <c r="S80" s="183"/>
      <c r="T80" s="183"/>
      <c r="U80" s="183"/>
      <c r="V80" s="183"/>
      <c r="W80" s="57">
        <f>W81</f>
        <v>77187.7</v>
      </c>
    </row>
    <row r="81" spans="1:23" s="38" customFormat="1" ht="46.5" customHeight="1">
      <c r="A81" s="108" t="s">
        <v>114</v>
      </c>
      <c r="B81" s="52" t="s">
        <v>79</v>
      </c>
      <c r="C81" s="52" t="s">
        <v>59</v>
      </c>
      <c r="D81" s="52" t="s">
        <v>52</v>
      </c>
      <c r="E81" s="52" t="s">
        <v>220</v>
      </c>
      <c r="F81" s="52" t="s">
        <v>113</v>
      </c>
      <c r="G81" s="52"/>
      <c r="H81" s="52"/>
      <c r="I81" s="57">
        <f t="shared" si="36"/>
        <v>77187.7</v>
      </c>
      <c r="J81" s="57">
        <f t="shared" si="36"/>
        <v>0</v>
      </c>
      <c r="K81" s="57">
        <f t="shared" si="36"/>
        <v>77187.7</v>
      </c>
      <c r="L81" s="57">
        <f t="shared" si="37"/>
        <v>77187.7</v>
      </c>
      <c r="M81" s="128">
        <f t="shared" si="37"/>
        <v>0</v>
      </c>
      <c r="N81" s="58">
        <f t="shared" si="37"/>
        <v>0</v>
      </c>
      <c r="O81" s="169">
        <f t="shared" si="37"/>
        <v>0</v>
      </c>
      <c r="P81" s="57">
        <f t="shared" si="37"/>
        <v>0</v>
      </c>
      <c r="Q81" s="181"/>
      <c r="R81" s="181"/>
      <c r="S81" s="181"/>
      <c r="T81" s="181"/>
      <c r="U81" s="181"/>
      <c r="V81" s="181"/>
      <c r="W81" s="57">
        <f>W82</f>
        <v>77187.7</v>
      </c>
    </row>
    <row r="82" spans="1:23" s="38" customFormat="1" ht="15">
      <c r="A82" s="108" t="s">
        <v>116</v>
      </c>
      <c r="B82" s="52" t="s">
        <v>79</v>
      </c>
      <c r="C82" s="52" t="s">
        <v>59</v>
      </c>
      <c r="D82" s="52" t="s">
        <v>52</v>
      </c>
      <c r="E82" s="52" t="s">
        <v>220</v>
      </c>
      <c r="F82" s="52" t="s">
        <v>115</v>
      </c>
      <c r="G82" s="52"/>
      <c r="H82" s="52"/>
      <c r="I82" s="57">
        <f t="shared" si="36"/>
        <v>77187.7</v>
      </c>
      <c r="J82" s="57">
        <f t="shared" si="36"/>
        <v>0</v>
      </c>
      <c r="K82" s="57">
        <f t="shared" si="36"/>
        <v>77187.7</v>
      </c>
      <c r="L82" s="57">
        <f t="shared" si="37"/>
        <v>77187.7</v>
      </c>
      <c r="M82" s="128">
        <f t="shared" si="37"/>
        <v>0</v>
      </c>
      <c r="N82" s="58">
        <f t="shared" si="37"/>
        <v>0</v>
      </c>
      <c r="O82" s="169">
        <f t="shared" si="37"/>
        <v>0</v>
      </c>
      <c r="P82" s="57">
        <f t="shared" si="37"/>
        <v>0</v>
      </c>
      <c r="Q82" s="181"/>
      <c r="R82" s="181"/>
      <c r="S82" s="181"/>
      <c r="T82" s="181"/>
      <c r="U82" s="181"/>
      <c r="V82" s="181"/>
      <c r="W82" s="57">
        <f>W83</f>
        <v>77187.7</v>
      </c>
    </row>
    <row r="83" spans="1:23" s="38" customFormat="1" ht="18.75" customHeight="1">
      <c r="A83" s="109" t="s">
        <v>99</v>
      </c>
      <c r="B83" s="53" t="s">
        <v>79</v>
      </c>
      <c r="C83" s="53" t="s">
        <v>59</v>
      </c>
      <c r="D83" s="53" t="s">
        <v>52</v>
      </c>
      <c r="E83" s="53" t="s">
        <v>220</v>
      </c>
      <c r="F83" s="53" t="s">
        <v>115</v>
      </c>
      <c r="G83" s="53" t="s">
        <v>85</v>
      </c>
      <c r="H83" s="53"/>
      <c r="I83" s="59">
        <v>77187.7</v>
      </c>
      <c r="J83" s="59">
        <v>0</v>
      </c>
      <c r="K83" s="59">
        <f>I83+J83</f>
        <v>77187.7</v>
      </c>
      <c r="L83" s="59">
        <v>77187.7</v>
      </c>
      <c r="M83" s="129">
        <v>0</v>
      </c>
      <c r="N83" s="59">
        <v>0</v>
      </c>
      <c r="O83" s="170">
        <v>0</v>
      </c>
      <c r="P83" s="59">
        <v>0</v>
      </c>
      <c r="Q83" s="181"/>
      <c r="R83" s="181"/>
      <c r="S83" s="181"/>
      <c r="T83" s="181"/>
      <c r="U83" s="181"/>
      <c r="V83" s="181"/>
      <c r="W83" s="59">
        <f>L83+P83</f>
        <v>77187.7</v>
      </c>
    </row>
    <row r="84" spans="1:23" s="32" customFormat="1" ht="15">
      <c r="A84" s="110" t="s">
        <v>46</v>
      </c>
      <c r="B84" s="54" t="s">
        <v>79</v>
      </c>
      <c r="C84" s="54" t="s">
        <v>59</v>
      </c>
      <c r="D84" s="54" t="s">
        <v>58</v>
      </c>
      <c r="E84" s="53"/>
      <c r="F84" s="54"/>
      <c r="G84" s="54"/>
      <c r="H84" s="54"/>
      <c r="I84" s="56">
        <f>I85+I90</f>
        <v>146469</v>
      </c>
      <c r="J84" s="56">
        <f>J85+J90</f>
        <v>0</v>
      </c>
      <c r="K84" s="56">
        <f>K85+K90</f>
        <v>146469</v>
      </c>
      <c r="L84" s="56">
        <f>L85+L90</f>
        <v>135112</v>
      </c>
      <c r="M84" s="134" t="e">
        <f>M85+M90+#REF!</f>
        <v>#REF!</v>
      </c>
      <c r="N84" s="55" t="e">
        <f>N85+N90+#REF!</f>
        <v>#REF!</v>
      </c>
      <c r="O84" s="175" t="e">
        <f>O85+O90+#REF!</f>
        <v>#REF!</v>
      </c>
      <c r="P84" s="56">
        <f>P85+P90</f>
        <v>0</v>
      </c>
      <c r="Q84" s="183"/>
      <c r="R84" s="183"/>
      <c r="S84" s="183"/>
      <c r="T84" s="183"/>
      <c r="U84" s="183"/>
      <c r="V84" s="183"/>
      <c r="W84" s="56">
        <f>W85+W90</f>
        <v>135112</v>
      </c>
    </row>
    <row r="85" spans="1:23" s="32" customFormat="1" ht="15">
      <c r="A85" s="108" t="s">
        <v>25</v>
      </c>
      <c r="B85" s="52" t="s">
        <v>79</v>
      </c>
      <c r="C85" s="52" t="s">
        <v>59</v>
      </c>
      <c r="D85" s="52" t="s">
        <v>58</v>
      </c>
      <c r="E85" s="52" t="s">
        <v>210</v>
      </c>
      <c r="F85" s="54"/>
      <c r="G85" s="54"/>
      <c r="H85" s="54"/>
      <c r="I85" s="57">
        <f aca="true" t="shared" si="38" ref="I85:K88">I86</f>
        <v>7090.8</v>
      </c>
      <c r="J85" s="57">
        <f t="shared" si="38"/>
        <v>0</v>
      </c>
      <c r="K85" s="57">
        <f t="shared" si="38"/>
        <v>7090.8</v>
      </c>
      <c r="L85" s="57">
        <f aca="true" t="shared" si="39" ref="L85:P88">L86</f>
        <v>7090.8</v>
      </c>
      <c r="M85" s="128">
        <f t="shared" si="39"/>
        <v>0</v>
      </c>
      <c r="N85" s="58">
        <f t="shared" si="39"/>
        <v>0</v>
      </c>
      <c r="O85" s="169">
        <f t="shared" si="39"/>
        <v>0</v>
      </c>
      <c r="P85" s="57">
        <f t="shared" si="39"/>
        <v>0</v>
      </c>
      <c r="Q85" s="183"/>
      <c r="R85" s="183"/>
      <c r="S85" s="183"/>
      <c r="T85" s="183"/>
      <c r="U85" s="183"/>
      <c r="V85" s="183"/>
      <c r="W85" s="57">
        <f>W86</f>
        <v>7090.8</v>
      </c>
    </row>
    <row r="86" spans="1:23" s="32" customFormat="1" ht="41.25">
      <c r="A86" s="115" t="s">
        <v>231</v>
      </c>
      <c r="B86" s="52" t="s">
        <v>79</v>
      </c>
      <c r="C86" s="52" t="s">
        <v>59</v>
      </c>
      <c r="D86" s="52" t="s">
        <v>58</v>
      </c>
      <c r="E86" s="112" t="s">
        <v>232</v>
      </c>
      <c r="F86" s="54"/>
      <c r="G86" s="54"/>
      <c r="H86" s="54"/>
      <c r="I86" s="57">
        <f t="shared" si="38"/>
        <v>7090.8</v>
      </c>
      <c r="J86" s="57">
        <f t="shared" si="38"/>
        <v>0</v>
      </c>
      <c r="K86" s="57">
        <f t="shared" si="38"/>
        <v>7090.8</v>
      </c>
      <c r="L86" s="57">
        <f t="shared" si="39"/>
        <v>7090.8</v>
      </c>
      <c r="M86" s="128">
        <f t="shared" si="39"/>
        <v>0</v>
      </c>
      <c r="N86" s="58">
        <f t="shared" si="39"/>
        <v>0</v>
      </c>
      <c r="O86" s="169">
        <f t="shared" si="39"/>
        <v>0</v>
      </c>
      <c r="P86" s="57">
        <f t="shared" si="39"/>
        <v>0</v>
      </c>
      <c r="Q86" s="183"/>
      <c r="R86" s="183"/>
      <c r="S86" s="183"/>
      <c r="T86" s="183"/>
      <c r="U86" s="183"/>
      <c r="V86" s="183"/>
      <c r="W86" s="57">
        <f>W87</f>
        <v>7090.8</v>
      </c>
    </row>
    <row r="87" spans="1:23" s="32" customFormat="1" ht="45" customHeight="1">
      <c r="A87" s="108" t="s">
        <v>114</v>
      </c>
      <c r="B87" s="52" t="s">
        <v>79</v>
      </c>
      <c r="C87" s="52" t="s">
        <v>59</v>
      </c>
      <c r="D87" s="52" t="s">
        <v>58</v>
      </c>
      <c r="E87" s="112" t="s">
        <v>232</v>
      </c>
      <c r="F87" s="52" t="s">
        <v>113</v>
      </c>
      <c r="G87" s="54"/>
      <c r="H87" s="54"/>
      <c r="I87" s="57">
        <f t="shared" si="38"/>
        <v>7090.8</v>
      </c>
      <c r="J87" s="57">
        <f t="shared" si="38"/>
        <v>0</v>
      </c>
      <c r="K87" s="57">
        <f t="shared" si="38"/>
        <v>7090.8</v>
      </c>
      <c r="L87" s="57">
        <f t="shared" si="39"/>
        <v>7090.8</v>
      </c>
      <c r="M87" s="128">
        <f t="shared" si="39"/>
        <v>0</v>
      </c>
      <c r="N87" s="58">
        <f t="shared" si="39"/>
        <v>0</v>
      </c>
      <c r="O87" s="169">
        <f t="shared" si="39"/>
        <v>0</v>
      </c>
      <c r="P87" s="57">
        <f t="shared" si="39"/>
        <v>0</v>
      </c>
      <c r="Q87" s="183"/>
      <c r="R87" s="183"/>
      <c r="S87" s="183"/>
      <c r="T87" s="183"/>
      <c r="U87" s="183"/>
      <c r="V87" s="183"/>
      <c r="W87" s="57">
        <f>W88</f>
        <v>7090.8</v>
      </c>
    </row>
    <row r="88" spans="1:23" s="32" customFormat="1" ht="15">
      <c r="A88" s="108" t="s">
        <v>116</v>
      </c>
      <c r="B88" s="52" t="s">
        <v>79</v>
      </c>
      <c r="C88" s="52" t="s">
        <v>59</v>
      </c>
      <c r="D88" s="52" t="s">
        <v>58</v>
      </c>
      <c r="E88" s="112" t="s">
        <v>232</v>
      </c>
      <c r="F88" s="52" t="s">
        <v>115</v>
      </c>
      <c r="G88" s="54"/>
      <c r="H88" s="54"/>
      <c r="I88" s="57">
        <f t="shared" si="38"/>
        <v>7090.8</v>
      </c>
      <c r="J88" s="57">
        <f t="shared" si="38"/>
        <v>0</v>
      </c>
      <c r="K88" s="57">
        <f t="shared" si="38"/>
        <v>7090.8</v>
      </c>
      <c r="L88" s="57">
        <f t="shared" si="39"/>
        <v>7090.8</v>
      </c>
      <c r="M88" s="128">
        <f t="shared" si="39"/>
        <v>0</v>
      </c>
      <c r="N88" s="58">
        <f t="shared" si="39"/>
        <v>0</v>
      </c>
      <c r="O88" s="169">
        <f t="shared" si="39"/>
        <v>0</v>
      </c>
      <c r="P88" s="57">
        <f t="shared" si="39"/>
        <v>0</v>
      </c>
      <c r="Q88" s="183"/>
      <c r="R88" s="183"/>
      <c r="S88" s="183"/>
      <c r="T88" s="183"/>
      <c r="U88" s="183"/>
      <c r="V88" s="183"/>
      <c r="W88" s="57">
        <f>W89</f>
        <v>7090.8</v>
      </c>
    </row>
    <row r="89" spans="1:23" s="32" customFormat="1" ht="19.5" customHeight="1">
      <c r="A89" s="111" t="s">
        <v>100</v>
      </c>
      <c r="B89" s="53" t="s">
        <v>79</v>
      </c>
      <c r="C89" s="53" t="s">
        <v>59</v>
      </c>
      <c r="D89" s="53" t="s">
        <v>58</v>
      </c>
      <c r="E89" s="113" t="s">
        <v>232</v>
      </c>
      <c r="F89" s="53" t="s">
        <v>115</v>
      </c>
      <c r="G89" s="53" t="s">
        <v>86</v>
      </c>
      <c r="H89" s="63"/>
      <c r="I89" s="60">
        <v>7090.8</v>
      </c>
      <c r="J89" s="60">
        <v>0</v>
      </c>
      <c r="K89" s="59">
        <f>I89+J89</f>
        <v>7090.8</v>
      </c>
      <c r="L89" s="60">
        <v>7090.8</v>
      </c>
      <c r="M89" s="135">
        <v>0</v>
      </c>
      <c r="N89" s="60">
        <v>0</v>
      </c>
      <c r="O89" s="176">
        <v>0</v>
      </c>
      <c r="P89" s="60">
        <v>0</v>
      </c>
      <c r="Q89" s="183"/>
      <c r="R89" s="183"/>
      <c r="S89" s="183"/>
      <c r="T89" s="183"/>
      <c r="U89" s="183"/>
      <c r="V89" s="183"/>
      <c r="W89" s="59">
        <f>L89+P89</f>
        <v>7090.8</v>
      </c>
    </row>
    <row r="90" spans="1:23" s="32" customFormat="1" ht="45.75" customHeight="1">
      <c r="A90" s="73" t="s">
        <v>148</v>
      </c>
      <c r="B90" s="52" t="s">
        <v>79</v>
      </c>
      <c r="C90" s="52" t="s">
        <v>59</v>
      </c>
      <c r="D90" s="52" t="s">
        <v>58</v>
      </c>
      <c r="E90" s="52" t="s">
        <v>216</v>
      </c>
      <c r="F90" s="52"/>
      <c r="G90" s="52"/>
      <c r="H90" s="52"/>
      <c r="I90" s="57">
        <f>I91+I107+I101</f>
        <v>139378.2</v>
      </c>
      <c r="J90" s="57">
        <f>J91+J107+J101</f>
        <v>0</v>
      </c>
      <c r="K90" s="57">
        <f>K91+K107+K101</f>
        <v>139378.2</v>
      </c>
      <c r="L90" s="57">
        <f>L91+L107+L101</f>
        <v>128021.20000000001</v>
      </c>
      <c r="M90" s="128" t="e">
        <f>M91+#REF!+M107+M101</f>
        <v>#REF!</v>
      </c>
      <c r="N90" s="58" t="e">
        <f>N91+#REF!+N107+N101</f>
        <v>#REF!</v>
      </c>
      <c r="O90" s="169" t="e">
        <f>O91+#REF!+O107+O101</f>
        <v>#REF!</v>
      </c>
      <c r="P90" s="57">
        <f>P91+P107+P101</f>
        <v>0</v>
      </c>
      <c r="Q90" s="183"/>
      <c r="R90" s="183"/>
      <c r="S90" s="183"/>
      <c r="T90" s="183"/>
      <c r="U90" s="183"/>
      <c r="V90" s="183"/>
      <c r="W90" s="57">
        <f>W91+W107+W101</f>
        <v>128021.20000000001</v>
      </c>
    </row>
    <row r="91" spans="1:23" s="32" customFormat="1" ht="32.25" customHeight="1">
      <c r="A91" s="73" t="s">
        <v>134</v>
      </c>
      <c r="B91" s="52" t="s">
        <v>79</v>
      </c>
      <c r="C91" s="52" t="s">
        <v>59</v>
      </c>
      <c r="D91" s="52" t="s">
        <v>58</v>
      </c>
      <c r="E91" s="52" t="s">
        <v>221</v>
      </c>
      <c r="F91" s="52"/>
      <c r="G91" s="52"/>
      <c r="H91" s="52"/>
      <c r="I91" s="57">
        <f>I92</f>
        <v>123314.3</v>
      </c>
      <c r="J91" s="57">
        <f>J92</f>
        <v>0</v>
      </c>
      <c r="K91" s="57">
        <f>K92</f>
        <v>123314.3</v>
      </c>
      <c r="L91" s="57">
        <f>L92</f>
        <v>111957.3</v>
      </c>
      <c r="M91" s="128" t="e">
        <f>M92+#REF!+#REF!</f>
        <v>#REF!</v>
      </c>
      <c r="N91" s="58" t="e">
        <f>N92+#REF!+#REF!</f>
        <v>#REF!</v>
      </c>
      <c r="O91" s="169" t="e">
        <f>O92+#REF!+#REF!</f>
        <v>#REF!</v>
      </c>
      <c r="P91" s="57">
        <f>P92</f>
        <v>0</v>
      </c>
      <c r="Q91" s="183"/>
      <c r="R91" s="183"/>
      <c r="S91" s="183"/>
      <c r="T91" s="183"/>
      <c r="U91" s="183"/>
      <c r="V91" s="183"/>
      <c r="W91" s="57">
        <f>W92</f>
        <v>111957.3</v>
      </c>
    </row>
    <row r="92" spans="1:23" s="32" customFormat="1" ht="72.75" customHeight="1">
      <c r="A92" s="115" t="s">
        <v>135</v>
      </c>
      <c r="B92" s="52" t="s">
        <v>79</v>
      </c>
      <c r="C92" s="52" t="s">
        <v>59</v>
      </c>
      <c r="D92" s="52" t="s">
        <v>58</v>
      </c>
      <c r="E92" s="52" t="s">
        <v>222</v>
      </c>
      <c r="F92" s="52"/>
      <c r="G92" s="52"/>
      <c r="H92" s="52"/>
      <c r="I92" s="57">
        <f aca="true" t="shared" si="40" ref="I92:P92">I93+I97</f>
        <v>123314.3</v>
      </c>
      <c r="J92" s="57">
        <f t="shared" si="40"/>
        <v>0</v>
      </c>
      <c r="K92" s="57">
        <f t="shared" si="40"/>
        <v>123314.3</v>
      </c>
      <c r="L92" s="57">
        <f t="shared" si="40"/>
        <v>111957.3</v>
      </c>
      <c r="M92" s="128">
        <f t="shared" si="40"/>
        <v>0</v>
      </c>
      <c r="N92" s="58">
        <f t="shared" si="40"/>
        <v>0</v>
      </c>
      <c r="O92" s="169">
        <f t="shared" si="40"/>
        <v>0</v>
      </c>
      <c r="P92" s="57">
        <f t="shared" si="40"/>
        <v>0</v>
      </c>
      <c r="Q92" s="183"/>
      <c r="R92" s="183"/>
      <c r="S92" s="183"/>
      <c r="T92" s="183"/>
      <c r="U92" s="183"/>
      <c r="V92" s="183"/>
      <c r="W92" s="57">
        <f>W93+W97</f>
        <v>111957.3</v>
      </c>
    </row>
    <row r="93" spans="1:23" s="32" customFormat="1" ht="182.25" customHeight="1">
      <c r="A93" s="115" t="s">
        <v>325</v>
      </c>
      <c r="B93" s="52" t="s">
        <v>79</v>
      </c>
      <c r="C93" s="52" t="s">
        <v>59</v>
      </c>
      <c r="D93" s="52" t="s">
        <v>58</v>
      </c>
      <c r="E93" s="52" t="s">
        <v>233</v>
      </c>
      <c r="F93" s="52"/>
      <c r="G93" s="52"/>
      <c r="H93" s="52"/>
      <c r="I93" s="57">
        <f aca="true" t="shared" si="41" ref="I93:K95">I94</f>
        <v>65181.8</v>
      </c>
      <c r="J93" s="57">
        <f t="shared" si="41"/>
        <v>0</v>
      </c>
      <c r="K93" s="57">
        <f t="shared" si="41"/>
        <v>65181.8</v>
      </c>
      <c r="L93" s="57">
        <f aca="true" t="shared" si="42" ref="L93:P95">L94</f>
        <v>53824.8</v>
      </c>
      <c r="M93" s="128">
        <f t="shared" si="42"/>
        <v>0</v>
      </c>
      <c r="N93" s="58">
        <f t="shared" si="42"/>
        <v>0</v>
      </c>
      <c r="O93" s="169">
        <f t="shared" si="42"/>
        <v>0</v>
      </c>
      <c r="P93" s="57">
        <f t="shared" si="42"/>
        <v>0</v>
      </c>
      <c r="Q93" s="183"/>
      <c r="R93" s="183"/>
      <c r="S93" s="183"/>
      <c r="T93" s="183"/>
      <c r="U93" s="183"/>
      <c r="V93" s="183"/>
      <c r="W93" s="57">
        <f>W94</f>
        <v>53824.8</v>
      </c>
    </row>
    <row r="94" spans="1:23" s="32" customFormat="1" ht="45" customHeight="1">
      <c r="A94" s="108" t="s">
        <v>114</v>
      </c>
      <c r="B94" s="52" t="s">
        <v>79</v>
      </c>
      <c r="C94" s="52" t="s">
        <v>59</v>
      </c>
      <c r="D94" s="52" t="s">
        <v>58</v>
      </c>
      <c r="E94" s="52" t="s">
        <v>233</v>
      </c>
      <c r="F94" s="52" t="s">
        <v>113</v>
      </c>
      <c r="G94" s="52"/>
      <c r="H94" s="52"/>
      <c r="I94" s="57">
        <f t="shared" si="41"/>
        <v>65181.8</v>
      </c>
      <c r="J94" s="57">
        <f t="shared" si="41"/>
        <v>0</v>
      </c>
      <c r="K94" s="57">
        <f t="shared" si="41"/>
        <v>65181.8</v>
      </c>
      <c r="L94" s="57">
        <f t="shared" si="42"/>
        <v>53824.8</v>
      </c>
      <c r="M94" s="128">
        <f t="shared" si="42"/>
        <v>0</v>
      </c>
      <c r="N94" s="58">
        <f t="shared" si="42"/>
        <v>0</v>
      </c>
      <c r="O94" s="169">
        <f t="shared" si="42"/>
        <v>0</v>
      </c>
      <c r="P94" s="57">
        <f t="shared" si="42"/>
        <v>0</v>
      </c>
      <c r="Q94" s="183"/>
      <c r="R94" s="183"/>
      <c r="S94" s="183"/>
      <c r="T94" s="183"/>
      <c r="U94" s="183"/>
      <c r="V94" s="183"/>
      <c r="W94" s="57">
        <f>W95</f>
        <v>53824.8</v>
      </c>
    </row>
    <row r="95" spans="1:23" s="32" customFormat="1" ht="15">
      <c r="A95" s="108" t="s">
        <v>116</v>
      </c>
      <c r="B95" s="52" t="s">
        <v>79</v>
      </c>
      <c r="C95" s="52" t="s">
        <v>59</v>
      </c>
      <c r="D95" s="52" t="s">
        <v>58</v>
      </c>
      <c r="E95" s="52" t="s">
        <v>233</v>
      </c>
      <c r="F95" s="52" t="s">
        <v>115</v>
      </c>
      <c r="G95" s="52"/>
      <c r="H95" s="52"/>
      <c r="I95" s="57">
        <f t="shared" si="41"/>
        <v>65181.8</v>
      </c>
      <c r="J95" s="57">
        <f t="shared" si="41"/>
        <v>0</v>
      </c>
      <c r="K95" s="57">
        <f t="shared" si="41"/>
        <v>65181.8</v>
      </c>
      <c r="L95" s="57">
        <f t="shared" si="42"/>
        <v>53824.8</v>
      </c>
      <c r="M95" s="128">
        <f t="shared" si="42"/>
        <v>0</v>
      </c>
      <c r="N95" s="58">
        <f t="shared" si="42"/>
        <v>0</v>
      </c>
      <c r="O95" s="169">
        <f t="shared" si="42"/>
        <v>0</v>
      </c>
      <c r="P95" s="57">
        <f t="shared" si="42"/>
        <v>0</v>
      </c>
      <c r="Q95" s="183"/>
      <c r="R95" s="183"/>
      <c r="S95" s="183"/>
      <c r="T95" s="183"/>
      <c r="U95" s="183"/>
      <c r="V95" s="183"/>
      <c r="W95" s="57">
        <f>W96</f>
        <v>53824.8</v>
      </c>
    </row>
    <row r="96" spans="1:23" s="32" customFormat="1" ht="16.5" customHeight="1">
      <c r="A96" s="111" t="s">
        <v>100</v>
      </c>
      <c r="B96" s="53" t="s">
        <v>79</v>
      </c>
      <c r="C96" s="53" t="s">
        <v>59</v>
      </c>
      <c r="D96" s="53" t="s">
        <v>58</v>
      </c>
      <c r="E96" s="53" t="s">
        <v>233</v>
      </c>
      <c r="F96" s="53" t="s">
        <v>115</v>
      </c>
      <c r="G96" s="53" t="s">
        <v>86</v>
      </c>
      <c r="H96" s="53"/>
      <c r="I96" s="59">
        <v>65181.8</v>
      </c>
      <c r="J96" s="59">
        <v>0</v>
      </c>
      <c r="K96" s="59">
        <f>I96+J96</f>
        <v>65181.8</v>
      </c>
      <c r="L96" s="59">
        <v>53824.8</v>
      </c>
      <c r="M96" s="135">
        <v>0</v>
      </c>
      <c r="N96" s="60">
        <v>0</v>
      </c>
      <c r="O96" s="176">
        <v>0</v>
      </c>
      <c r="P96" s="59">
        <v>0</v>
      </c>
      <c r="Q96" s="183"/>
      <c r="R96" s="183"/>
      <c r="S96" s="183"/>
      <c r="T96" s="183"/>
      <c r="U96" s="183"/>
      <c r="V96" s="183"/>
      <c r="W96" s="59">
        <f>L96+P96</f>
        <v>53824.8</v>
      </c>
    </row>
    <row r="97" spans="1:23" s="32" customFormat="1" ht="15">
      <c r="A97" s="108" t="s">
        <v>234</v>
      </c>
      <c r="B97" s="52" t="s">
        <v>79</v>
      </c>
      <c r="C97" s="52" t="s">
        <v>59</v>
      </c>
      <c r="D97" s="52" t="s">
        <v>58</v>
      </c>
      <c r="E97" s="52" t="s">
        <v>223</v>
      </c>
      <c r="F97" s="52"/>
      <c r="G97" s="52"/>
      <c r="H97" s="52"/>
      <c r="I97" s="57">
        <f aca="true" t="shared" si="43" ref="I97:K99">I98</f>
        <v>58132.5</v>
      </c>
      <c r="J97" s="57">
        <f t="shared" si="43"/>
        <v>0</v>
      </c>
      <c r="K97" s="57">
        <f t="shared" si="43"/>
        <v>58132.5</v>
      </c>
      <c r="L97" s="57">
        <f aca="true" t="shared" si="44" ref="L97:P99">L98</f>
        <v>58132.5</v>
      </c>
      <c r="M97" s="128">
        <f t="shared" si="44"/>
        <v>0</v>
      </c>
      <c r="N97" s="58">
        <f t="shared" si="44"/>
        <v>0</v>
      </c>
      <c r="O97" s="169">
        <f t="shared" si="44"/>
        <v>0</v>
      </c>
      <c r="P97" s="57">
        <f t="shared" si="44"/>
        <v>0</v>
      </c>
      <c r="Q97" s="183"/>
      <c r="R97" s="183"/>
      <c r="S97" s="183"/>
      <c r="T97" s="183"/>
      <c r="U97" s="183"/>
      <c r="V97" s="183"/>
      <c r="W97" s="57">
        <f>W98</f>
        <v>58132.5</v>
      </c>
    </row>
    <row r="98" spans="1:23" s="32" customFormat="1" ht="48" customHeight="1">
      <c r="A98" s="108" t="s">
        <v>114</v>
      </c>
      <c r="B98" s="52" t="s">
        <v>79</v>
      </c>
      <c r="C98" s="52" t="s">
        <v>59</v>
      </c>
      <c r="D98" s="52" t="s">
        <v>58</v>
      </c>
      <c r="E98" s="52" t="s">
        <v>223</v>
      </c>
      <c r="F98" s="52" t="s">
        <v>113</v>
      </c>
      <c r="G98" s="52"/>
      <c r="H98" s="52"/>
      <c r="I98" s="57">
        <f t="shared" si="43"/>
        <v>58132.5</v>
      </c>
      <c r="J98" s="57">
        <f t="shared" si="43"/>
        <v>0</v>
      </c>
      <c r="K98" s="57">
        <f t="shared" si="43"/>
        <v>58132.5</v>
      </c>
      <c r="L98" s="57">
        <f t="shared" si="44"/>
        <v>58132.5</v>
      </c>
      <c r="M98" s="128">
        <f t="shared" si="44"/>
        <v>0</v>
      </c>
      <c r="N98" s="58">
        <f t="shared" si="44"/>
        <v>0</v>
      </c>
      <c r="O98" s="169">
        <f t="shared" si="44"/>
        <v>0</v>
      </c>
      <c r="P98" s="57">
        <f t="shared" si="44"/>
        <v>0</v>
      </c>
      <c r="Q98" s="183"/>
      <c r="R98" s="183"/>
      <c r="S98" s="183"/>
      <c r="T98" s="183"/>
      <c r="U98" s="183"/>
      <c r="V98" s="183"/>
      <c r="W98" s="57">
        <f>W99</f>
        <v>58132.5</v>
      </c>
    </row>
    <row r="99" spans="1:23" s="32" customFormat="1" ht="15">
      <c r="A99" s="108" t="s">
        <v>116</v>
      </c>
      <c r="B99" s="52" t="s">
        <v>79</v>
      </c>
      <c r="C99" s="52" t="s">
        <v>59</v>
      </c>
      <c r="D99" s="52" t="s">
        <v>58</v>
      </c>
      <c r="E99" s="52" t="s">
        <v>223</v>
      </c>
      <c r="F99" s="52" t="s">
        <v>115</v>
      </c>
      <c r="G99" s="52"/>
      <c r="H99" s="52"/>
      <c r="I99" s="57">
        <f t="shared" si="43"/>
        <v>58132.5</v>
      </c>
      <c r="J99" s="57">
        <f t="shared" si="43"/>
        <v>0</v>
      </c>
      <c r="K99" s="57">
        <f t="shared" si="43"/>
        <v>58132.5</v>
      </c>
      <c r="L99" s="57">
        <f t="shared" si="44"/>
        <v>58132.5</v>
      </c>
      <c r="M99" s="128">
        <f t="shared" si="44"/>
        <v>0</v>
      </c>
      <c r="N99" s="58">
        <f t="shared" si="44"/>
        <v>0</v>
      </c>
      <c r="O99" s="169">
        <f t="shared" si="44"/>
        <v>0</v>
      </c>
      <c r="P99" s="57">
        <f t="shared" si="44"/>
        <v>0</v>
      </c>
      <c r="Q99" s="183"/>
      <c r="R99" s="183"/>
      <c r="S99" s="183"/>
      <c r="T99" s="183"/>
      <c r="U99" s="183"/>
      <c r="V99" s="183"/>
      <c r="W99" s="57">
        <f>W100</f>
        <v>58132.5</v>
      </c>
    </row>
    <row r="100" spans="1:23" s="38" customFormat="1" ht="18.75" customHeight="1">
      <c r="A100" s="109" t="s">
        <v>99</v>
      </c>
      <c r="B100" s="53" t="s">
        <v>79</v>
      </c>
      <c r="C100" s="53" t="s">
        <v>59</v>
      </c>
      <c r="D100" s="53" t="s">
        <v>58</v>
      </c>
      <c r="E100" s="53" t="s">
        <v>223</v>
      </c>
      <c r="F100" s="53" t="s">
        <v>115</v>
      </c>
      <c r="G100" s="53" t="s">
        <v>85</v>
      </c>
      <c r="H100" s="53"/>
      <c r="I100" s="60">
        <v>58132.5</v>
      </c>
      <c r="J100" s="60">
        <v>0</v>
      </c>
      <c r="K100" s="59">
        <f>I100+J100</f>
        <v>58132.5</v>
      </c>
      <c r="L100" s="60">
        <v>58132.5</v>
      </c>
      <c r="M100" s="129">
        <v>0</v>
      </c>
      <c r="N100" s="59">
        <v>0</v>
      </c>
      <c r="O100" s="170">
        <v>0</v>
      </c>
      <c r="P100" s="60">
        <v>0</v>
      </c>
      <c r="Q100" s="181"/>
      <c r="R100" s="181"/>
      <c r="S100" s="181"/>
      <c r="T100" s="181"/>
      <c r="U100" s="181"/>
      <c r="V100" s="181"/>
      <c r="W100" s="59">
        <f>L100+P100</f>
        <v>58132.5</v>
      </c>
    </row>
    <row r="101" spans="1:23" s="38" customFormat="1" ht="42">
      <c r="A101" s="74" t="s">
        <v>137</v>
      </c>
      <c r="B101" s="52" t="s">
        <v>79</v>
      </c>
      <c r="C101" s="52" t="s">
        <v>59</v>
      </c>
      <c r="D101" s="52" t="s">
        <v>58</v>
      </c>
      <c r="E101" s="52" t="s">
        <v>20</v>
      </c>
      <c r="F101" s="52"/>
      <c r="G101" s="52"/>
      <c r="H101" s="52"/>
      <c r="I101" s="57">
        <f aca="true" t="shared" si="45" ref="I101:K105">I102</f>
        <v>2338.6</v>
      </c>
      <c r="J101" s="57">
        <f t="shared" si="45"/>
        <v>0</v>
      </c>
      <c r="K101" s="57">
        <f t="shared" si="45"/>
        <v>2338.6</v>
      </c>
      <c r="L101" s="57">
        <f aca="true" t="shared" si="46" ref="L101:P105">L102</f>
        <v>2338.6</v>
      </c>
      <c r="M101" s="127">
        <f t="shared" si="46"/>
        <v>0</v>
      </c>
      <c r="N101" s="57">
        <f t="shared" si="46"/>
        <v>0</v>
      </c>
      <c r="O101" s="168">
        <f t="shared" si="46"/>
        <v>0</v>
      </c>
      <c r="P101" s="57">
        <f t="shared" si="46"/>
        <v>0</v>
      </c>
      <c r="Q101" s="181"/>
      <c r="R101" s="181"/>
      <c r="S101" s="181"/>
      <c r="T101" s="181"/>
      <c r="U101" s="181"/>
      <c r="V101" s="181"/>
      <c r="W101" s="57">
        <f>W102</f>
        <v>2338.6</v>
      </c>
    </row>
    <row r="102" spans="1:23" s="38" customFormat="1" ht="29.25" customHeight="1">
      <c r="A102" s="80" t="s">
        <v>317</v>
      </c>
      <c r="B102" s="52" t="s">
        <v>79</v>
      </c>
      <c r="C102" s="52" t="s">
        <v>59</v>
      </c>
      <c r="D102" s="52" t="s">
        <v>58</v>
      </c>
      <c r="E102" s="52" t="s">
        <v>139</v>
      </c>
      <c r="F102" s="52"/>
      <c r="G102" s="52"/>
      <c r="H102" s="54"/>
      <c r="I102" s="57">
        <f t="shared" si="45"/>
        <v>2338.6</v>
      </c>
      <c r="J102" s="57">
        <f t="shared" si="45"/>
        <v>0</v>
      </c>
      <c r="K102" s="57">
        <f t="shared" si="45"/>
        <v>2338.6</v>
      </c>
      <c r="L102" s="57">
        <f t="shared" si="46"/>
        <v>2338.6</v>
      </c>
      <c r="M102" s="127">
        <f t="shared" si="46"/>
        <v>0</v>
      </c>
      <c r="N102" s="57">
        <f t="shared" si="46"/>
        <v>0</v>
      </c>
      <c r="O102" s="168">
        <f t="shared" si="46"/>
        <v>0</v>
      </c>
      <c r="P102" s="57">
        <f t="shared" si="46"/>
        <v>0</v>
      </c>
      <c r="Q102" s="181"/>
      <c r="R102" s="181"/>
      <c r="S102" s="181"/>
      <c r="T102" s="181"/>
      <c r="U102" s="181"/>
      <c r="V102" s="181"/>
      <c r="W102" s="57">
        <f>W103</f>
        <v>2338.6</v>
      </c>
    </row>
    <row r="103" spans="1:23" s="38" customFormat="1" ht="15">
      <c r="A103" s="78" t="s">
        <v>234</v>
      </c>
      <c r="B103" s="52" t="s">
        <v>79</v>
      </c>
      <c r="C103" s="52" t="s">
        <v>59</v>
      </c>
      <c r="D103" s="52" t="s">
        <v>58</v>
      </c>
      <c r="E103" s="52" t="s">
        <v>140</v>
      </c>
      <c r="F103" s="52"/>
      <c r="G103" s="52"/>
      <c r="H103" s="54"/>
      <c r="I103" s="57">
        <f t="shared" si="45"/>
        <v>2338.6</v>
      </c>
      <c r="J103" s="57">
        <f t="shared" si="45"/>
        <v>0</v>
      </c>
      <c r="K103" s="57">
        <f t="shared" si="45"/>
        <v>2338.6</v>
      </c>
      <c r="L103" s="57">
        <f t="shared" si="46"/>
        <v>2338.6</v>
      </c>
      <c r="M103" s="127">
        <f t="shared" si="46"/>
        <v>0</v>
      </c>
      <c r="N103" s="57">
        <f t="shared" si="46"/>
        <v>0</v>
      </c>
      <c r="O103" s="168">
        <f t="shared" si="46"/>
        <v>0</v>
      </c>
      <c r="P103" s="57">
        <f t="shared" si="46"/>
        <v>0</v>
      </c>
      <c r="Q103" s="181"/>
      <c r="R103" s="181"/>
      <c r="S103" s="181"/>
      <c r="T103" s="181"/>
      <c r="U103" s="181"/>
      <c r="V103" s="181"/>
      <c r="W103" s="57">
        <f>W104</f>
        <v>2338.6</v>
      </c>
    </row>
    <row r="104" spans="1:23" s="38" customFormat="1" ht="45" customHeight="1">
      <c r="A104" s="73" t="s">
        <v>114</v>
      </c>
      <c r="B104" s="53" t="s">
        <v>79</v>
      </c>
      <c r="C104" s="52" t="s">
        <v>59</v>
      </c>
      <c r="D104" s="52" t="s">
        <v>58</v>
      </c>
      <c r="E104" s="52" t="s">
        <v>140</v>
      </c>
      <c r="F104" s="52" t="s">
        <v>113</v>
      </c>
      <c r="G104" s="52"/>
      <c r="H104" s="52"/>
      <c r="I104" s="57">
        <f t="shared" si="45"/>
        <v>2338.6</v>
      </c>
      <c r="J104" s="57">
        <f t="shared" si="45"/>
        <v>0</v>
      </c>
      <c r="K104" s="57">
        <f t="shared" si="45"/>
        <v>2338.6</v>
      </c>
      <c r="L104" s="57">
        <f t="shared" si="46"/>
        <v>2338.6</v>
      </c>
      <c r="M104" s="127">
        <f t="shared" si="46"/>
        <v>0</v>
      </c>
      <c r="N104" s="57">
        <f t="shared" si="46"/>
        <v>0</v>
      </c>
      <c r="O104" s="168">
        <f t="shared" si="46"/>
        <v>0</v>
      </c>
      <c r="P104" s="57">
        <f t="shared" si="46"/>
        <v>0</v>
      </c>
      <c r="Q104" s="181"/>
      <c r="R104" s="181"/>
      <c r="S104" s="181"/>
      <c r="T104" s="181"/>
      <c r="U104" s="181"/>
      <c r="V104" s="181"/>
      <c r="W104" s="57">
        <f>W105</f>
        <v>2338.6</v>
      </c>
    </row>
    <row r="105" spans="1:23" s="38" customFormat="1" ht="15">
      <c r="A105" s="73" t="s">
        <v>116</v>
      </c>
      <c r="B105" s="53" t="s">
        <v>79</v>
      </c>
      <c r="C105" s="52" t="s">
        <v>59</v>
      </c>
      <c r="D105" s="52" t="s">
        <v>58</v>
      </c>
      <c r="E105" s="52" t="s">
        <v>140</v>
      </c>
      <c r="F105" s="52" t="s">
        <v>115</v>
      </c>
      <c r="G105" s="52"/>
      <c r="H105" s="52"/>
      <c r="I105" s="57">
        <f t="shared" si="45"/>
        <v>2338.6</v>
      </c>
      <c r="J105" s="57">
        <f t="shared" si="45"/>
        <v>0</v>
      </c>
      <c r="K105" s="57">
        <f t="shared" si="45"/>
        <v>2338.6</v>
      </c>
      <c r="L105" s="57">
        <f t="shared" si="46"/>
        <v>2338.6</v>
      </c>
      <c r="M105" s="127">
        <f t="shared" si="46"/>
        <v>0</v>
      </c>
      <c r="N105" s="57">
        <f t="shared" si="46"/>
        <v>0</v>
      </c>
      <c r="O105" s="168">
        <f t="shared" si="46"/>
        <v>0</v>
      </c>
      <c r="P105" s="57">
        <f t="shared" si="46"/>
        <v>0</v>
      </c>
      <c r="Q105" s="181"/>
      <c r="R105" s="181"/>
      <c r="S105" s="181"/>
      <c r="T105" s="181"/>
      <c r="U105" s="181"/>
      <c r="V105" s="181"/>
      <c r="W105" s="57">
        <f>W106</f>
        <v>2338.6</v>
      </c>
    </row>
    <row r="106" spans="1:23" s="38" customFormat="1" ht="17.25" customHeight="1">
      <c r="A106" s="75" t="s">
        <v>99</v>
      </c>
      <c r="B106" s="53" t="s">
        <v>79</v>
      </c>
      <c r="C106" s="53" t="s">
        <v>59</v>
      </c>
      <c r="D106" s="52" t="s">
        <v>58</v>
      </c>
      <c r="E106" s="53" t="s">
        <v>140</v>
      </c>
      <c r="F106" s="53" t="s">
        <v>115</v>
      </c>
      <c r="G106" s="53" t="s">
        <v>85</v>
      </c>
      <c r="H106" s="53"/>
      <c r="I106" s="60">
        <v>2338.6</v>
      </c>
      <c r="J106" s="60">
        <v>0</v>
      </c>
      <c r="K106" s="59">
        <f>I106+J106</f>
        <v>2338.6</v>
      </c>
      <c r="L106" s="60">
        <v>2338.6</v>
      </c>
      <c r="M106" s="129">
        <v>0</v>
      </c>
      <c r="N106" s="59">
        <v>0</v>
      </c>
      <c r="O106" s="170">
        <v>0</v>
      </c>
      <c r="P106" s="60">
        <v>0</v>
      </c>
      <c r="Q106" s="181"/>
      <c r="R106" s="181"/>
      <c r="S106" s="181"/>
      <c r="T106" s="181"/>
      <c r="U106" s="181"/>
      <c r="V106" s="181"/>
      <c r="W106" s="59">
        <f>L106+P106</f>
        <v>2338.6</v>
      </c>
    </row>
    <row r="107" spans="1:23" s="32" customFormat="1" ht="41.25">
      <c r="A107" s="74" t="s">
        <v>141</v>
      </c>
      <c r="B107" s="52" t="s">
        <v>79</v>
      </c>
      <c r="C107" s="52" t="s">
        <v>59</v>
      </c>
      <c r="D107" s="52" t="s">
        <v>58</v>
      </c>
      <c r="E107" s="52" t="s">
        <v>203</v>
      </c>
      <c r="F107" s="52"/>
      <c r="G107" s="52"/>
      <c r="H107" s="52"/>
      <c r="I107" s="57">
        <f aca="true" t="shared" si="47" ref="I107:P107">I108</f>
        <v>13725.3</v>
      </c>
      <c r="J107" s="57">
        <f t="shared" si="47"/>
        <v>0</v>
      </c>
      <c r="K107" s="57">
        <f t="shared" si="47"/>
        <v>13725.3</v>
      </c>
      <c r="L107" s="57">
        <f t="shared" si="47"/>
        <v>13725.3</v>
      </c>
      <c r="M107" s="127" t="e">
        <f t="shared" si="47"/>
        <v>#REF!</v>
      </c>
      <c r="N107" s="57" t="e">
        <f t="shared" si="47"/>
        <v>#REF!</v>
      </c>
      <c r="O107" s="168" t="e">
        <f t="shared" si="47"/>
        <v>#REF!</v>
      </c>
      <c r="P107" s="57">
        <f t="shared" si="47"/>
        <v>0</v>
      </c>
      <c r="Q107" s="183"/>
      <c r="R107" s="183"/>
      <c r="S107" s="183"/>
      <c r="T107" s="183"/>
      <c r="U107" s="183"/>
      <c r="V107" s="183"/>
      <c r="W107" s="57">
        <f>W108</f>
        <v>13725.3</v>
      </c>
    </row>
    <row r="108" spans="1:23" s="32" customFormat="1" ht="41.25">
      <c r="A108" s="74" t="s">
        <v>142</v>
      </c>
      <c r="B108" s="52" t="s">
        <v>79</v>
      </c>
      <c r="C108" s="52" t="s">
        <v>59</v>
      </c>
      <c r="D108" s="52" t="s">
        <v>58</v>
      </c>
      <c r="E108" s="52" t="s">
        <v>204</v>
      </c>
      <c r="F108" s="52"/>
      <c r="G108" s="52"/>
      <c r="H108" s="52"/>
      <c r="I108" s="57">
        <f>I109</f>
        <v>13725.3</v>
      </c>
      <c r="J108" s="57">
        <f>J109</f>
        <v>0</v>
      </c>
      <c r="K108" s="57">
        <f>K109</f>
        <v>13725.3</v>
      </c>
      <c r="L108" s="57">
        <f>L109</f>
        <v>13725.3</v>
      </c>
      <c r="M108" s="127" t="e">
        <f>#REF!+M109</f>
        <v>#REF!</v>
      </c>
      <c r="N108" s="57" t="e">
        <f>#REF!+N109</f>
        <v>#REF!</v>
      </c>
      <c r="O108" s="168" t="e">
        <f>#REF!+O109</f>
        <v>#REF!</v>
      </c>
      <c r="P108" s="57">
        <f>P109</f>
        <v>0</v>
      </c>
      <c r="Q108" s="183"/>
      <c r="R108" s="183"/>
      <c r="S108" s="183"/>
      <c r="T108" s="183"/>
      <c r="U108" s="183"/>
      <c r="V108" s="183"/>
      <c r="W108" s="57">
        <f>W109</f>
        <v>13725.3</v>
      </c>
    </row>
    <row r="109" spans="1:23" s="32" customFormat="1" ht="15">
      <c r="A109" s="124" t="s">
        <v>234</v>
      </c>
      <c r="B109" s="52" t="s">
        <v>79</v>
      </c>
      <c r="C109" s="52" t="s">
        <v>59</v>
      </c>
      <c r="D109" s="52" t="s">
        <v>58</v>
      </c>
      <c r="E109" s="52" t="s">
        <v>340</v>
      </c>
      <c r="F109" s="52"/>
      <c r="G109" s="52"/>
      <c r="H109" s="52"/>
      <c r="I109" s="57">
        <f aca="true" t="shared" si="48" ref="I109:K111">I110</f>
        <v>13725.3</v>
      </c>
      <c r="J109" s="57">
        <f t="shared" si="48"/>
        <v>0</v>
      </c>
      <c r="K109" s="57">
        <f t="shared" si="48"/>
        <v>13725.3</v>
      </c>
      <c r="L109" s="57">
        <f aca="true" t="shared" si="49" ref="L109:P111">L110</f>
        <v>13725.3</v>
      </c>
      <c r="M109" s="127">
        <f t="shared" si="49"/>
        <v>0</v>
      </c>
      <c r="N109" s="57">
        <f t="shared" si="49"/>
        <v>0</v>
      </c>
      <c r="O109" s="168">
        <f t="shared" si="49"/>
        <v>0</v>
      </c>
      <c r="P109" s="57">
        <f t="shared" si="49"/>
        <v>0</v>
      </c>
      <c r="Q109" s="183"/>
      <c r="R109" s="183"/>
      <c r="S109" s="183"/>
      <c r="T109" s="183"/>
      <c r="U109" s="183"/>
      <c r="V109" s="183"/>
      <c r="W109" s="57">
        <f>W110</f>
        <v>13725.3</v>
      </c>
    </row>
    <row r="110" spans="1:23" s="32" customFormat="1" ht="43.5" customHeight="1">
      <c r="A110" s="73" t="s">
        <v>114</v>
      </c>
      <c r="B110" s="52" t="s">
        <v>79</v>
      </c>
      <c r="C110" s="52" t="s">
        <v>59</v>
      </c>
      <c r="D110" s="52" t="s">
        <v>58</v>
      </c>
      <c r="E110" s="52" t="s">
        <v>340</v>
      </c>
      <c r="F110" s="52" t="s">
        <v>113</v>
      </c>
      <c r="G110" s="52"/>
      <c r="H110" s="52"/>
      <c r="I110" s="57">
        <f t="shared" si="48"/>
        <v>13725.3</v>
      </c>
      <c r="J110" s="57">
        <f t="shared" si="48"/>
        <v>0</v>
      </c>
      <c r="K110" s="57">
        <f t="shared" si="48"/>
        <v>13725.3</v>
      </c>
      <c r="L110" s="57">
        <f t="shared" si="49"/>
        <v>13725.3</v>
      </c>
      <c r="M110" s="127">
        <f t="shared" si="49"/>
        <v>0</v>
      </c>
      <c r="N110" s="57">
        <f t="shared" si="49"/>
        <v>0</v>
      </c>
      <c r="O110" s="168">
        <f t="shared" si="49"/>
        <v>0</v>
      </c>
      <c r="P110" s="57">
        <f t="shared" si="49"/>
        <v>0</v>
      </c>
      <c r="Q110" s="183"/>
      <c r="R110" s="183"/>
      <c r="S110" s="183"/>
      <c r="T110" s="183"/>
      <c r="U110" s="183"/>
      <c r="V110" s="183"/>
      <c r="W110" s="57">
        <f>W111</f>
        <v>13725.3</v>
      </c>
    </row>
    <row r="111" spans="1:23" s="32" customFormat="1" ht="15">
      <c r="A111" s="73" t="s">
        <v>116</v>
      </c>
      <c r="B111" s="52" t="s">
        <v>79</v>
      </c>
      <c r="C111" s="52" t="s">
        <v>59</v>
      </c>
      <c r="D111" s="52" t="s">
        <v>58</v>
      </c>
      <c r="E111" s="52" t="s">
        <v>340</v>
      </c>
      <c r="F111" s="52" t="s">
        <v>115</v>
      </c>
      <c r="G111" s="52"/>
      <c r="H111" s="52"/>
      <c r="I111" s="57">
        <f t="shared" si="48"/>
        <v>13725.3</v>
      </c>
      <c r="J111" s="57">
        <f t="shared" si="48"/>
        <v>0</v>
      </c>
      <c r="K111" s="57">
        <f t="shared" si="48"/>
        <v>13725.3</v>
      </c>
      <c r="L111" s="57">
        <f t="shared" si="49"/>
        <v>13725.3</v>
      </c>
      <c r="M111" s="127">
        <f t="shared" si="49"/>
        <v>0</v>
      </c>
      <c r="N111" s="57">
        <f t="shared" si="49"/>
        <v>0</v>
      </c>
      <c r="O111" s="168">
        <f t="shared" si="49"/>
        <v>0</v>
      </c>
      <c r="P111" s="57">
        <f t="shared" si="49"/>
        <v>0</v>
      </c>
      <c r="Q111" s="183"/>
      <c r="R111" s="183"/>
      <c r="S111" s="183"/>
      <c r="T111" s="183"/>
      <c r="U111" s="183"/>
      <c r="V111" s="183"/>
      <c r="W111" s="57">
        <f>W112</f>
        <v>13725.3</v>
      </c>
    </row>
    <row r="112" spans="1:23" s="32" customFormat="1" ht="18" customHeight="1">
      <c r="A112" s="75" t="s">
        <v>99</v>
      </c>
      <c r="B112" s="53" t="s">
        <v>79</v>
      </c>
      <c r="C112" s="53" t="s">
        <v>59</v>
      </c>
      <c r="D112" s="53" t="s">
        <v>58</v>
      </c>
      <c r="E112" s="53" t="s">
        <v>340</v>
      </c>
      <c r="F112" s="53" t="s">
        <v>115</v>
      </c>
      <c r="G112" s="53" t="s">
        <v>85</v>
      </c>
      <c r="H112" s="53"/>
      <c r="I112" s="60">
        <v>13725.3</v>
      </c>
      <c r="J112" s="60">
        <v>0</v>
      </c>
      <c r="K112" s="59">
        <f>I112+J112</f>
        <v>13725.3</v>
      </c>
      <c r="L112" s="60">
        <v>13725.3</v>
      </c>
      <c r="M112" s="129">
        <v>0</v>
      </c>
      <c r="N112" s="59">
        <v>0</v>
      </c>
      <c r="O112" s="170">
        <v>0</v>
      </c>
      <c r="P112" s="60">
        <v>0</v>
      </c>
      <c r="Q112" s="183"/>
      <c r="R112" s="183"/>
      <c r="S112" s="183"/>
      <c r="T112" s="183"/>
      <c r="U112" s="183"/>
      <c r="V112" s="183"/>
      <c r="W112" s="59">
        <f>L112+P112</f>
        <v>13725.3</v>
      </c>
    </row>
    <row r="113" spans="1:23" s="32" customFormat="1" ht="14.25" customHeight="1">
      <c r="A113" s="76" t="s">
        <v>342</v>
      </c>
      <c r="B113" s="54" t="s">
        <v>79</v>
      </c>
      <c r="C113" s="54" t="s">
        <v>59</v>
      </c>
      <c r="D113" s="54" t="s">
        <v>59</v>
      </c>
      <c r="E113" s="54"/>
      <c r="F113" s="54"/>
      <c r="G113" s="54"/>
      <c r="H113" s="54"/>
      <c r="I113" s="56">
        <f aca="true" t="shared" si="50" ref="I113:K119">I114</f>
        <v>1200</v>
      </c>
      <c r="J113" s="56">
        <f t="shared" si="50"/>
        <v>0</v>
      </c>
      <c r="K113" s="56">
        <f t="shared" si="50"/>
        <v>1200</v>
      </c>
      <c r="L113" s="56">
        <f aca="true" t="shared" si="51" ref="L113:P115">L114</f>
        <v>1200</v>
      </c>
      <c r="M113" s="130" t="e">
        <f t="shared" si="51"/>
        <v>#REF!</v>
      </c>
      <c r="N113" s="56" t="e">
        <f t="shared" si="51"/>
        <v>#REF!</v>
      </c>
      <c r="O113" s="171" t="e">
        <f t="shared" si="51"/>
        <v>#REF!</v>
      </c>
      <c r="P113" s="56">
        <f t="shared" si="51"/>
        <v>0</v>
      </c>
      <c r="Q113" s="183"/>
      <c r="R113" s="183"/>
      <c r="S113" s="183"/>
      <c r="T113" s="183"/>
      <c r="U113" s="183"/>
      <c r="V113" s="183"/>
      <c r="W113" s="56">
        <f aca="true" t="shared" si="52" ref="W113:W119">W114</f>
        <v>1200</v>
      </c>
    </row>
    <row r="114" spans="1:23" s="32" customFormat="1" ht="43.5" customHeight="1">
      <c r="A114" s="73" t="s">
        <v>148</v>
      </c>
      <c r="B114" s="52" t="s">
        <v>79</v>
      </c>
      <c r="C114" s="52" t="s">
        <v>59</v>
      </c>
      <c r="D114" s="52" t="s">
        <v>59</v>
      </c>
      <c r="E114" s="99" t="s">
        <v>216</v>
      </c>
      <c r="F114" s="99"/>
      <c r="G114" s="99"/>
      <c r="H114" s="99"/>
      <c r="I114" s="57">
        <f t="shared" si="50"/>
        <v>1200</v>
      </c>
      <c r="J114" s="57">
        <f t="shared" si="50"/>
        <v>0</v>
      </c>
      <c r="K114" s="57">
        <f t="shared" si="50"/>
        <v>1200</v>
      </c>
      <c r="L114" s="57">
        <f t="shared" si="51"/>
        <v>1200</v>
      </c>
      <c r="M114" s="127" t="e">
        <f t="shared" si="51"/>
        <v>#REF!</v>
      </c>
      <c r="N114" s="57" t="e">
        <f t="shared" si="51"/>
        <v>#REF!</v>
      </c>
      <c r="O114" s="168" t="e">
        <f t="shared" si="51"/>
        <v>#REF!</v>
      </c>
      <c r="P114" s="57">
        <f t="shared" si="51"/>
        <v>0</v>
      </c>
      <c r="Q114" s="183"/>
      <c r="R114" s="183"/>
      <c r="S114" s="183"/>
      <c r="T114" s="183"/>
      <c r="U114" s="183"/>
      <c r="V114" s="183"/>
      <c r="W114" s="57">
        <f t="shared" si="52"/>
        <v>1200</v>
      </c>
    </row>
    <row r="115" spans="1:23" s="32" customFormat="1" ht="44.25" customHeight="1">
      <c r="A115" s="74" t="s">
        <v>137</v>
      </c>
      <c r="B115" s="52" t="s">
        <v>79</v>
      </c>
      <c r="C115" s="52" t="s">
        <v>59</v>
      </c>
      <c r="D115" s="52" t="s">
        <v>59</v>
      </c>
      <c r="E115" s="99" t="s">
        <v>20</v>
      </c>
      <c r="F115" s="99"/>
      <c r="G115" s="99"/>
      <c r="H115" s="99"/>
      <c r="I115" s="57">
        <f t="shared" si="50"/>
        <v>1200</v>
      </c>
      <c r="J115" s="57">
        <f t="shared" si="50"/>
        <v>0</v>
      </c>
      <c r="K115" s="57">
        <f t="shared" si="50"/>
        <v>1200</v>
      </c>
      <c r="L115" s="57">
        <f t="shared" si="51"/>
        <v>1200</v>
      </c>
      <c r="M115" s="128" t="e">
        <f t="shared" si="51"/>
        <v>#REF!</v>
      </c>
      <c r="N115" s="58" t="e">
        <f t="shared" si="51"/>
        <v>#REF!</v>
      </c>
      <c r="O115" s="169" t="e">
        <f t="shared" si="51"/>
        <v>#REF!</v>
      </c>
      <c r="P115" s="57">
        <f t="shared" si="51"/>
        <v>0</v>
      </c>
      <c r="Q115" s="183"/>
      <c r="R115" s="183"/>
      <c r="S115" s="183"/>
      <c r="T115" s="183"/>
      <c r="U115" s="183"/>
      <c r="V115" s="183"/>
      <c r="W115" s="57">
        <f t="shared" si="52"/>
        <v>1200</v>
      </c>
    </row>
    <row r="116" spans="1:23" s="32" customFormat="1" ht="27">
      <c r="A116" s="80" t="s">
        <v>317</v>
      </c>
      <c r="B116" s="52" t="s">
        <v>79</v>
      </c>
      <c r="C116" s="52" t="s">
        <v>59</v>
      </c>
      <c r="D116" s="52" t="s">
        <v>59</v>
      </c>
      <c r="E116" s="99" t="s">
        <v>143</v>
      </c>
      <c r="F116" s="99"/>
      <c r="G116" s="99"/>
      <c r="H116" s="99"/>
      <c r="I116" s="57">
        <f t="shared" si="50"/>
        <v>1200</v>
      </c>
      <c r="J116" s="57">
        <f t="shared" si="50"/>
        <v>0</v>
      </c>
      <c r="K116" s="57">
        <f t="shared" si="50"/>
        <v>1200</v>
      </c>
      <c r="L116" s="57">
        <f>L117</f>
        <v>1200</v>
      </c>
      <c r="M116" s="127" t="e">
        <f>#REF!+M117</f>
        <v>#REF!</v>
      </c>
      <c r="N116" s="57" t="e">
        <f>#REF!+N117</f>
        <v>#REF!</v>
      </c>
      <c r="O116" s="168" t="e">
        <f>#REF!+O117</f>
        <v>#REF!</v>
      </c>
      <c r="P116" s="57">
        <f>P117</f>
        <v>0</v>
      </c>
      <c r="Q116" s="183"/>
      <c r="R116" s="183"/>
      <c r="S116" s="183"/>
      <c r="T116" s="183"/>
      <c r="U116" s="183"/>
      <c r="V116" s="183"/>
      <c r="W116" s="57">
        <f t="shared" si="52"/>
        <v>1200</v>
      </c>
    </row>
    <row r="117" spans="1:23" s="32" customFormat="1" ht="15">
      <c r="A117" s="74" t="s">
        <v>234</v>
      </c>
      <c r="B117" s="52" t="s">
        <v>79</v>
      </c>
      <c r="C117" s="52" t="s">
        <v>59</v>
      </c>
      <c r="D117" s="52" t="s">
        <v>59</v>
      </c>
      <c r="E117" s="99" t="s">
        <v>341</v>
      </c>
      <c r="F117" s="99"/>
      <c r="G117" s="99"/>
      <c r="H117" s="100"/>
      <c r="I117" s="57">
        <f t="shared" si="50"/>
        <v>1200</v>
      </c>
      <c r="J117" s="57">
        <f t="shared" si="50"/>
        <v>0</v>
      </c>
      <c r="K117" s="57">
        <f t="shared" si="50"/>
        <v>1200</v>
      </c>
      <c r="L117" s="57">
        <f aca="true" t="shared" si="53" ref="L117:P119">L118</f>
        <v>1200</v>
      </c>
      <c r="M117" s="127">
        <f t="shared" si="53"/>
        <v>0</v>
      </c>
      <c r="N117" s="57">
        <f t="shared" si="53"/>
        <v>0</v>
      </c>
      <c r="O117" s="168">
        <f t="shared" si="53"/>
        <v>0</v>
      </c>
      <c r="P117" s="57">
        <f t="shared" si="53"/>
        <v>0</v>
      </c>
      <c r="Q117" s="183"/>
      <c r="R117" s="183"/>
      <c r="S117" s="183"/>
      <c r="T117" s="183"/>
      <c r="U117" s="183"/>
      <c r="V117" s="183"/>
      <c r="W117" s="57">
        <f t="shared" si="52"/>
        <v>1200</v>
      </c>
    </row>
    <row r="118" spans="1:23" s="32" customFormat="1" ht="27">
      <c r="A118" s="73" t="s">
        <v>124</v>
      </c>
      <c r="B118" s="52" t="s">
        <v>79</v>
      </c>
      <c r="C118" s="52" t="s">
        <v>59</v>
      </c>
      <c r="D118" s="52" t="s">
        <v>59</v>
      </c>
      <c r="E118" s="99" t="s">
        <v>341</v>
      </c>
      <c r="F118" s="99" t="s">
        <v>123</v>
      </c>
      <c r="G118" s="99"/>
      <c r="H118" s="99"/>
      <c r="I118" s="57">
        <f t="shared" si="50"/>
        <v>1200</v>
      </c>
      <c r="J118" s="57">
        <f t="shared" si="50"/>
        <v>0</v>
      </c>
      <c r="K118" s="57">
        <f t="shared" si="50"/>
        <v>1200</v>
      </c>
      <c r="L118" s="57">
        <f t="shared" si="53"/>
        <v>1200</v>
      </c>
      <c r="M118" s="127">
        <f t="shared" si="53"/>
        <v>0</v>
      </c>
      <c r="N118" s="57">
        <f t="shared" si="53"/>
        <v>0</v>
      </c>
      <c r="O118" s="168">
        <f t="shared" si="53"/>
        <v>0</v>
      </c>
      <c r="P118" s="57">
        <f t="shared" si="53"/>
        <v>0</v>
      </c>
      <c r="Q118" s="183"/>
      <c r="R118" s="183"/>
      <c r="S118" s="183"/>
      <c r="T118" s="183"/>
      <c r="U118" s="183"/>
      <c r="V118" s="183"/>
      <c r="W118" s="57">
        <f t="shared" si="52"/>
        <v>1200</v>
      </c>
    </row>
    <row r="119" spans="1:23" s="32" customFormat="1" ht="31.5" customHeight="1">
      <c r="A119" s="73" t="s">
        <v>165</v>
      </c>
      <c r="B119" s="52" t="s">
        <v>79</v>
      </c>
      <c r="C119" s="52" t="s">
        <v>59</v>
      </c>
      <c r="D119" s="52" t="s">
        <v>59</v>
      </c>
      <c r="E119" s="99" t="s">
        <v>341</v>
      </c>
      <c r="F119" s="99" t="s">
        <v>127</v>
      </c>
      <c r="G119" s="99"/>
      <c r="H119" s="99"/>
      <c r="I119" s="57">
        <f t="shared" si="50"/>
        <v>1200</v>
      </c>
      <c r="J119" s="57">
        <f t="shared" si="50"/>
        <v>0</v>
      </c>
      <c r="K119" s="57">
        <f t="shared" si="50"/>
        <v>1200</v>
      </c>
      <c r="L119" s="57">
        <f t="shared" si="53"/>
        <v>1200</v>
      </c>
      <c r="M119" s="127">
        <f t="shared" si="53"/>
        <v>0</v>
      </c>
      <c r="N119" s="57">
        <f t="shared" si="53"/>
        <v>0</v>
      </c>
      <c r="O119" s="168">
        <f t="shared" si="53"/>
        <v>0</v>
      </c>
      <c r="P119" s="57">
        <f t="shared" si="53"/>
        <v>0</v>
      </c>
      <c r="Q119" s="183"/>
      <c r="R119" s="183"/>
      <c r="S119" s="183"/>
      <c r="T119" s="183"/>
      <c r="U119" s="183"/>
      <c r="V119" s="183"/>
      <c r="W119" s="57">
        <f t="shared" si="52"/>
        <v>1200</v>
      </c>
    </row>
    <row r="120" spans="1:23" s="32" customFormat="1" ht="16.5" customHeight="1">
      <c r="A120" s="75" t="s">
        <v>99</v>
      </c>
      <c r="B120" s="53" t="s">
        <v>79</v>
      </c>
      <c r="C120" s="53" t="s">
        <v>59</v>
      </c>
      <c r="D120" s="53" t="s">
        <v>59</v>
      </c>
      <c r="E120" s="121" t="s">
        <v>341</v>
      </c>
      <c r="F120" s="121" t="s">
        <v>127</v>
      </c>
      <c r="G120" s="121" t="s">
        <v>85</v>
      </c>
      <c r="H120" s="121"/>
      <c r="I120" s="59">
        <v>1200</v>
      </c>
      <c r="J120" s="59">
        <v>0</v>
      </c>
      <c r="K120" s="59">
        <f>I120+J120</f>
        <v>1200</v>
      </c>
      <c r="L120" s="59">
        <v>1200</v>
      </c>
      <c r="M120" s="129">
        <v>0</v>
      </c>
      <c r="N120" s="59">
        <v>0</v>
      </c>
      <c r="O120" s="170">
        <v>0</v>
      </c>
      <c r="P120" s="59">
        <v>0</v>
      </c>
      <c r="Q120" s="183"/>
      <c r="R120" s="183"/>
      <c r="S120" s="183"/>
      <c r="T120" s="183"/>
      <c r="U120" s="183"/>
      <c r="V120" s="183"/>
      <c r="W120" s="59">
        <f>L120+P120</f>
        <v>1200</v>
      </c>
    </row>
    <row r="121" spans="1:23" s="32" customFormat="1" ht="15">
      <c r="A121" s="76" t="s">
        <v>47</v>
      </c>
      <c r="B121" s="54" t="s">
        <v>79</v>
      </c>
      <c r="C121" s="54" t="s">
        <v>59</v>
      </c>
      <c r="D121" s="54" t="s">
        <v>54</v>
      </c>
      <c r="E121" s="54"/>
      <c r="F121" s="54"/>
      <c r="G121" s="54"/>
      <c r="H121" s="54"/>
      <c r="I121" s="56">
        <f aca="true" t="shared" si="54" ref="I121:P121">I122+I143</f>
        <v>21369.1</v>
      </c>
      <c r="J121" s="56">
        <f t="shared" si="54"/>
        <v>0</v>
      </c>
      <c r="K121" s="56">
        <f t="shared" si="54"/>
        <v>21369.1</v>
      </c>
      <c r="L121" s="56">
        <f t="shared" si="54"/>
        <v>21369.1</v>
      </c>
      <c r="M121" s="130">
        <f t="shared" si="54"/>
        <v>0</v>
      </c>
      <c r="N121" s="56">
        <f t="shared" si="54"/>
        <v>0</v>
      </c>
      <c r="O121" s="171">
        <f t="shared" si="54"/>
        <v>0</v>
      </c>
      <c r="P121" s="56">
        <f t="shared" si="54"/>
        <v>0</v>
      </c>
      <c r="Q121" s="183"/>
      <c r="R121" s="183"/>
      <c r="S121" s="183"/>
      <c r="T121" s="183"/>
      <c r="U121" s="183"/>
      <c r="V121" s="183"/>
      <c r="W121" s="56">
        <f>W122+W143</f>
        <v>21369.1</v>
      </c>
    </row>
    <row r="122" spans="1:23" s="32" customFormat="1" ht="15">
      <c r="A122" s="73" t="s">
        <v>25</v>
      </c>
      <c r="B122" s="52" t="s">
        <v>79</v>
      </c>
      <c r="C122" s="52" t="s">
        <v>59</v>
      </c>
      <c r="D122" s="52" t="s">
        <v>54</v>
      </c>
      <c r="E122" s="52" t="s">
        <v>210</v>
      </c>
      <c r="F122" s="52"/>
      <c r="G122" s="52"/>
      <c r="H122" s="52"/>
      <c r="I122" s="57">
        <f aca="true" t="shared" si="55" ref="I122:P122">I123+I133</f>
        <v>14893</v>
      </c>
      <c r="J122" s="57">
        <f t="shared" si="55"/>
        <v>0</v>
      </c>
      <c r="K122" s="57">
        <f t="shared" si="55"/>
        <v>14893</v>
      </c>
      <c r="L122" s="57">
        <f t="shared" si="55"/>
        <v>14893</v>
      </c>
      <c r="M122" s="127">
        <f t="shared" si="55"/>
        <v>0</v>
      </c>
      <c r="N122" s="57">
        <f t="shared" si="55"/>
        <v>0</v>
      </c>
      <c r="O122" s="168">
        <f t="shared" si="55"/>
        <v>0</v>
      </c>
      <c r="P122" s="57">
        <f t="shared" si="55"/>
        <v>0</v>
      </c>
      <c r="Q122" s="183"/>
      <c r="R122" s="183"/>
      <c r="S122" s="183"/>
      <c r="T122" s="183"/>
      <c r="U122" s="183"/>
      <c r="V122" s="183"/>
      <c r="W122" s="57">
        <f>W123+W133</f>
        <v>14893</v>
      </c>
    </row>
    <row r="123" spans="1:23" s="32" customFormat="1" ht="27">
      <c r="A123" s="73" t="s">
        <v>107</v>
      </c>
      <c r="B123" s="52" t="s">
        <v>79</v>
      </c>
      <c r="C123" s="52" t="s">
        <v>59</v>
      </c>
      <c r="D123" s="52" t="s">
        <v>54</v>
      </c>
      <c r="E123" s="52" t="s">
        <v>211</v>
      </c>
      <c r="F123" s="52"/>
      <c r="G123" s="52"/>
      <c r="H123" s="52"/>
      <c r="I123" s="57">
        <f aca="true" t="shared" si="56" ref="I123:P123">I124+I127+I130</f>
        <v>6536.799999999999</v>
      </c>
      <c r="J123" s="57">
        <f t="shared" si="56"/>
        <v>0</v>
      </c>
      <c r="K123" s="57">
        <f t="shared" si="56"/>
        <v>6536.799999999999</v>
      </c>
      <c r="L123" s="57">
        <f t="shared" si="56"/>
        <v>6536.799999999999</v>
      </c>
      <c r="M123" s="127">
        <f t="shared" si="56"/>
        <v>0</v>
      </c>
      <c r="N123" s="57">
        <f t="shared" si="56"/>
        <v>0</v>
      </c>
      <c r="O123" s="168">
        <f t="shared" si="56"/>
        <v>0</v>
      </c>
      <c r="P123" s="57">
        <f t="shared" si="56"/>
        <v>0</v>
      </c>
      <c r="Q123" s="183"/>
      <c r="R123" s="183"/>
      <c r="S123" s="183"/>
      <c r="T123" s="183"/>
      <c r="U123" s="183"/>
      <c r="V123" s="183"/>
      <c r="W123" s="57">
        <f>W124+W127+W130</f>
        <v>6536.799999999999</v>
      </c>
    </row>
    <row r="124" spans="1:23" s="32" customFormat="1" ht="84" customHeight="1">
      <c r="A124" s="73" t="s">
        <v>344</v>
      </c>
      <c r="B124" s="52" t="s">
        <v>79</v>
      </c>
      <c r="C124" s="52" t="s">
        <v>59</v>
      </c>
      <c r="D124" s="52" t="s">
        <v>54</v>
      </c>
      <c r="E124" s="52" t="s">
        <v>211</v>
      </c>
      <c r="F124" s="52" t="s">
        <v>108</v>
      </c>
      <c r="G124" s="52"/>
      <c r="H124" s="52"/>
      <c r="I124" s="57">
        <f aca="true" t="shared" si="57" ref="I124:K125">I125</f>
        <v>6229.9</v>
      </c>
      <c r="J124" s="57">
        <f t="shared" si="57"/>
        <v>0</v>
      </c>
      <c r="K124" s="57">
        <f t="shared" si="57"/>
        <v>6229.9</v>
      </c>
      <c r="L124" s="57">
        <f aca="true" t="shared" si="58" ref="L124:P125">L125</f>
        <v>6229.9</v>
      </c>
      <c r="M124" s="128">
        <f t="shared" si="58"/>
        <v>0</v>
      </c>
      <c r="N124" s="58">
        <f t="shared" si="58"/>
        <v>0</v>
      </c>
      <c r="O124" s="169">
        <f t="shared" si="58"/>
        <v>0</v>
      </c>
      <c r="P124" s="57">
        <f t="shared" si="58"/>
        <v>0</v>
      </c>
      <c r="Q124" s="183"/>
      <c r="R124" s="183"/>
      <c r="S124" s="183"/>
      <c r="T124" s="183"/>
      <c r="U124" s="183"/>
      <c r="V124" s="183"/>
      <c r="W124" s="57">
        <f>W125</f>
        <v>6229.9</v>
      </c>
    </row>
    <row r="125" spans="1:23" s="32" customFormat="1" ht="27">
      <c r="A125" s="73" t="s">
        <v>343</v>
      </c>
      <c r="B125" s="52" t="s">
        <v>79</v>
      </c>
      <c r="C125" s="52" t="s">
        <v>59</v>
      </c>
      <c r="D125" s="52" t="s">
        <v>54</v>
      </c>
      <c r="E125" s="52" t="s">
        <v>211</v>
      </c>
      <c r="F125" s="52" t="s">
        <v>109</v>
      </c>
      <c r="G125" s="52"/>
      <c r="H125" s="52"/>
      <c r="I125" s="57">
        <f t="shared" si="57"/>
        <v>6229.9</v>
      </c>
      <c r="J125" s="57">
        <f t="shared" si="57"/>
        <v>0</v>
      </c>
      <c r="K125" s="57">
        <f t="shared" si="57"/>
        <v>6229.9</v>
      </c>
      <c r="L125" s="57">
        <f t="shared" si="58"/>
        <v>6229.9</v>
      </c>
      <c r="M125" s="128">
        <f t="shared" si="58"/>
        <v>0</v>
      </c>
      <c r="N125" s="58">
        <f t="shared" si="58"/>
        <v>0</v>
      </c>
      <c r="O125" s="169">
        <f t="shared" si="58"/>
        <v>0</v>
      </c>
      <c r="P125" s="57">
        <f t="shared" si="58"/>
        <v>0</v>
      </c>
      <c r="Q125" s="183"/>
      <c r="R125" s="183"/>
      <c r="S125" s="183"/>
      <c r="T125" s="183"/>
      <c r="U125" s="183"/>
      <c r="V125" s="183"/>
      <c r="W125" s="57">
        <f>W126</f>
        <v>6229.9</v>
      </c>
    </row>
    <row r="126" spans="1:23" s="32" customFormat="1" ht="18" customHeight="1">
      <c r="A126" s="75" t="s">
        <v>99</v>
      </c>
      <c r="B126" s="53" t="s">
        <v>79</v>
      </c>
      <c r="C126" s="53" t="s">
        <v>59</v>
      </c>
      <c r="D126" s="53" t="s">
        <v>54</v>
      </c>
      <c r="E126" s="53" t="s">
        <v>211</v>
      </c>
      <c r="F126" s="53" t="s">
        <v>109</v>
      </c>
      <c r="G126" s="53" t="s">
        <v>85</v>
      </c>
      <c r="H126" s="53"/>
      <c r="I126" s="59">
        <v>6229.9</v>
      </c>
      <c r="J126" s="59">
        <v>0</v>
      </c>
      <c r="K126" s="59">
        <f>I126+J126</f>
        <v>6229.9</v>
      </c>
      <c r="L126" s="59">
        <v>6229.9</v>
      </c>
      <c r="M126" s="129">
        <v>0</v>
      </c>
      <c r="N126" s="59">
        <v>0</v>
      </c>
      <c r="O126" s="170">
        <v>0</v>
      </c>
      <c r="P126" s="59">
        <v>0</v>
      </c>
      <c r="Q126" s="183"/>
      <c r="R126" s="183"/>
      <c r="S126" s="183"/>
      <c r="T126" s="183"/>
      <c r="U126" s="183"/>
      <c r="V126" s="183"/>
      <c r="W126" s="59">
        <f>L126+P126</f>
        <v>6229.9</v>
      </c>
    </row>
    <row r="127" spans="1:23" s="32" customFormat="1" ht="41.25">
      <c r="A127" s="74" t="s">
        <v>374</v>
      </c>
      <c r="B127" s="52" t="s">
        <v>79</v>
      </c>
      <c r="C127" s="52" t="s">
        <v>59</v>
      </c>
      <c r="D127" s="52" t="s">
        <v>54</v>
      </c>
      <c r="E127" s="52" t="s">
        <v>211</v>
      </c>
      <c r="F127" s="52" t="s">
        <v>110</v>
      </c>
      <c r="G127" s="52"/>
      <c r="H127" s="52"/>
      <c r="I127" s="57">
        <f aca="true" t="shared" si="59" ref="I127:K128">I128</f>
        <v>302.9</v>
      </c>
      <c r="J127" s="57">
        <f t="shared" si="59"/>
        <v>0</v>
      </c>
      <c r="K127" s="57">
        <f t="shared" si="59"/>
        <v>302.9</v>
      </c>
      <c r="L127" s="57">
        <f aca="true" t="shared" si="60" ref="L127:P128">L128</f>
        <v>302.9</v>
      </c>
      <c r="M127" s="128">
        <f t="shared" si="60"/>
        <v>0</v>
      </c>
      <c r="N127" s="58">
        <f t="shared" si="60"/>
        <v>0</v>
      </c>
      <c r="O127" s="169">
        <f t="shared" si="60"/>
        <v>0</v>
      </c>
      <c r="P127" s="57">
        <f t="shared" si="60"/>
        <v>0</v>
      </c>
      <c r="Q127" s="183"/>
      <c r="R127" s="183"/>
      <c r="S127" s="183"/>
      <c r="T127" s="183"/>
      <c r="U127" s="183"/>
      <c r="V127" s="183"/>
      <c r="W127" s="57">
        <f>W128</f>
        <v>302.9</v>
      </c>
    </row>
    <row r="128" spans="1:23" s="32" customFormat="1" ht="41.25">
      <c r="A128" s="74" t="s">
        <v>346</v>
      </c>
      <c r="B128" s="52" t="s">
        <v>79</v>
      </c>
      <c r="C128" s="52" t="s">
        <v>59</v>
      </c>
      <c r="D128" s="52" t="s">
        <v>54</v>
      </c>
      <c r="E128" s="52" t="s">
        <v>211</v>
      </c>
      <c r="F128" s="52" t="s">
        <v>112</v>
      </c>
      <c r="G128" s="52"/>
      <c r="H128" s="52"/>
      <c r="I128" s="57">
        <f t="shared" si="59"/>
        <v>302.9</v>
      </c>
      <c r="J128" s="57">
        <f t="shared" si="59"/>
        <v>0</v>
      </c>
      <c r="K128" s="57">
        <f t="shared" si="59"/>
        <v>302.9</v>
      </c>
      <c r="L128" s="57">
        <f t="shared" si="60"/>
        <v>302.9</v>
      </c>
      <c r="M128" s="128">
        <f t="shared" si="60"/>
        <v>0</v>
      </c>
      <c r="N128" s="58">
        <f t="shared" si="60"/>
        <v>0</v>
      </c>
      <c r="O128" s="169">
        <f t="shared" si="60"/>
        <v>0</v>
      </c>
      <c r="P128" s="57">
        <f t="shared" si="60"/>
        <v>0</v>
      </c>
      <c r="Q128" s="183"/>
      <c r="R128" s="183"/>
      <c r="S128" s="183"/>
      <c r="T128" s="183"/>
      <c r="U128" s="183"/>
      <c r="V128" s="183"/>
      <c r="W128" s="57">
        <f>W129</f>
        <v>302.9</v>
      </c>
    </row>
    <row r="129" spans="1:23" s="38" customFormat="1" ht="18.75" customHeight="1">
      <c r="A129" s="75" t="s">
        <v>99</v>
      </c>
      <c r="B129" s="53" t="s">
        <v>79</v>
      </c>
      <c r="C129" s="53" t="s">
        <v>59</v>
      </c>
      <c r="D129" s="53" t="s">
        <v>54</v>
      </c>
      <c r="E129" s="53" t="s">
        <v>211</v>
      </c>
      <c r="F129" s="53" t="s">
        <v>112</v>
      </c>
      <c r="G129" s="53" t="s">
        <v>85</v>
      </c>
      <c r="H129" s="53"/>
      <c r="I129" s="59">
        <v>302.9</v>
      </c>
      <c r="J129" s="59">
        <v>0</v>
      </c>
      <c r="K129" s="59">
        <f>I129+J129</f>
        <v>302.9</v>
      </c>
      <c r="L129" s="59">
        <v>302.9</v>
      </c>
      <c r="M129" s="135">
        <v>0</v>
      </c>
      <c r="N129" s="60">
        <v>0</v>
      </c>
      <c r="O129" s="176">
        <v>0</v>
      </c>
      <c r="P129" s="59">
        <v>0</v>
      </c>
      <c r="Q129" s="181"/>
      <c r="R129" s="181"/>
      <c r="S129" s="181"/>
      <c r="T129" s="181"/>
      <c r="U129" s="181"/>
      <c r="V129" s="181"/>
      <c r="W129" s="59">
        <f>L129+P129</f>
        <v>302.9</v>
      </c>
    </row>
    <row r="130" spans="1:23" s="32" customFormat="1" ht="15">
      <c r="A130" s="74" t="s">
        <v>120</v>
      </c>
      <c r="B130" s="52" t="s">
        <v>79</v>
      </c>
      <c r="C130" s="52" t="s">
        <v>59</v>
      </c>
      <c r="D130" s="52" t="s">
        <v>54</v>
      </c>
      <c r="E130" s="52" t="s">
        <v>211</v>
      </c>
      <c r="F130" s="52" t="s">
        <v>119</v>
      </c>
      <c r="G130" s="52"/>
      <c r="H130" s="52"/>
      <c r="I130" s="57">
        <f aca="true" t="shared" si="61" ref="I130:K131">I131</f>
        <v>4</v>
      </c>
      <c r="J130" s="57">
        <f t="shared" si="61"/>
        <v>0</v>
      </c>
      <c r="K130" s="57">
        <f t="shared" si="61"/>
        <v>4</v>
      </c>
      <c r="L130" s="57">
        <f aca="true" t="shared" si="62" ref="L130:P131">L131</f>
        <v>4</v>
      </c>
      <c r="M130" s="127">
        <f t="shared" si="62"/>
        <v>0</v>
      </c>
      <c r="N130" s="57">
        <f t="shared" si="62"/>
        <v>0</v>
      </c>
      <c r="O130" s="168">
        <f t="shared" si="62"/>
        <v>0</v>
      </c>
      <c r="P130" s="57">
        <f t="shared" si="62"/>
        <v>0</v>
      </c>
      <c r="Q130" s="183"/>
      <c r="R130" s="183"/>
      <c r="S130" s="183"/>
      <c r="T130" s="183"/>
      <c r="U130" s="183"/>
      <c r="V130" s="183"/>
      <c r="W130" s="57">
        <f>W131</f>
        <v>4</v>
      </c>
    </row>
    <row r="131" spans="1:23" s="32" customFormat="1" ht="15">
      <c r="A131" s="74" t="s">
        <v>122</v>
      </c>
      <c r="B131" s="52" t="s">
        <v>79</v>
      </c>
      <c r="C131" s="52" t="s">
        <v>59</v>
      </c>
      <c r="D131" s="52" t="s">
        <v>54</v>
      </c>
      <c r="E131" s="52" t="s">
        <v>211</v>
      </c>
      <c r="F131" s="52" t="s">
        <v>121</v>
      </c>
      <c r="G131" s="52"/>
      <c r="H131" s="52"/>
      <c r="I131" s="57">
        <f t="shared" si="61"/>
        <v>4</v>
      </c>
      <c r="J131" s="57">
        <f t="shared" si="61"/>
        <v>0</v>
      </c>
      <c r="K131" s="57">
        <f t="shared" si="61"/>
        <v>4</v>
      </c>
      <c r="L131" s="57">
        <f t="shared" si="62"/>
        <v>4</v>
      </c>
      <c r="M131" s="127">
        <f t="shared" si="62"/>
        <v>0</v>
      </c>
      <c r="N131" s="57">
        <f t="shared" si="62"/>
        <v>0</v>
      </c>
      <c r="O131" s="168">
        <f t="shared" si="62"/>
        <v>0</v>
      </c>
      <c r="P131" s="57">
        <f t="shared" si="62"/>
        <v>0</v>
      </c>
      <c r="Q131" s="183"/>
      <c r="R131" s="183"/>
      <c r="S131" s="183"/>
      <c r="T131" s="183"/>
      <c r="U131" s="183"/>
      <c r="V131" s="183"/>
      <c r="W131" s="57">
        <f>W132</f>
        <v>4</v>
      </c>
    </row>
    <row r="132" spans="1:23" s="32" customFormat="1" ht="16.5" customHeight="1">
      <c r="A132" s="75" t="s">
        <v>99</v>
      </c>
      <c r="B132" s="53" t="s">
        <v>79</v>
      </c>
      <c r="C132" s="53" t="s">
        <v>59</v>
      </c>
      <c r="D132" s="53" t="s">
        <v>54</v>
      </c>
      <c r="E132" s="53" t="s">
        <v>211</v>
      </c>
      <c r="F132" s="53" t="s">
        <v>121</v>
      </c>
      <c r="G132" s="53" t="s">
        <v>85</v>
      </c>
      <c r="H132" s="53"/>
      <c r="I132" s="59">
        <v>4</v>
      </c>
      <c r="J132" s="59">
        <v>0</v>
      </c>
      <c r="K132" s="59">
        <f>I132+J132</f>
        <v>4</v>
      </c>
      <c r="L132" s="59">
        <v>4</v>
      </c>
      <c r="M132" s="129">
        <v>0</v>
      </c>
      <c r="N132" s="59">
        <v>0</v>
      </c>
      <c r="O132" s="170">
        <v>0</v>
      </c>
      <c r="P132" s="59">
        <v>0</v>
      </c>
      <c r="Q132" s="183"/>
      <c r="R132" s="183"/>
      <c r="S132" s="183"/>
      <c r="T132" s="183"/>
      <c r="U132" s="183"/>
      <c r="V132" s="183"/>
      <c r="W132" s="59">
        <f>L132+P132</f>
        <v>4</v>
      </c>
    </row>
    <row r="133" spans="1:23" s="32" customFormat="1" ht="41.25">
      <c r="A133" s="108" t="s">
        <v>144</v>
      </c>
      <c r="B133" s="99" t="s">
        <v>79</v>
      </c>
      <c r="C133" s="99" t="s">
        <v>59</v>
      </c>
      <c r="D133" s="99" t="s">
        <v>54</v>
      </c>
      <c r="E133" s="99" t="s">
        <v>131</v>
      </c>
      <c r="F133" s="99"/>
      <c r="G133" s="99"/>
      <c r="H133" s="99"/>
      <c r="I133" s="57">
        <f aca="true" t="shared" si="63" ref="I133:P133">I134+I137+I140</f>
        <v>8356.2</v>
      </c>
      <c r="J133" s="57">
        <f t="shared" si="63"/>
        <v>0</v>
      </c>
      <c r="K133" s="57">
        <f t="shared" si="63"/>
        <v>8356.2</v>
      </c>
      <c r="L133" s="57">
        <f t="shared" si="63"/>
        <v>8356.2</v>
      </c>
      <c r="M133" s="127">
        <f t="shared" si="63"/>
        <v>0</v>
      </c>
      <c r="N133" s="57">
        <f t="shared" si="63"/>
        <v>0</v>
      </c>
      <c r="O133" s="168">
        <f t="shared" si="63"/>
        <v>0</v>
      </c>
      <c r="P133" s="57">
        <f t="shared" si="63"/>
        <v>0</v>
      </c>
      <c r="Q133" s="183"/>
      <c r="R133" s="183"/>
      <c r="S133" s="183"/>
      <c r="T133" s="183"/>
      <c r="U133" s="183"/>
      <c r="V133" s="183"/>
      <c r="W133" s="57">
        <f>W134+W137+W140</f>
        <v>8356.2</v>
      </c>
    </row>
    <row r="134" spans="1:23" s="32" customFormat="1" ht="85.5" customHeight="1">
      <c r="A134" s="73" t="s">
        <v>344</v>
      </c>
      <c r="B134" s="99" t="s">
        <v>79</v>
      </c>
      <c r="C134" s="99" t="s">
        <v>59</v>
      </c>
      <c r="D134" s="99" t="s">
        <v>54</v>
      </c>
      <c r="E134" s="99" t="s">
        <v>131</v>
      </c>
      <c r="F134" s="99" t="s">
        <v>108</v>
      </c>
      <c r="G134" s="99"/>
      <c r="H134" s="99"/>
      <c r="I134" s="57">
        <f aca="true" t="shared" si="64" ref="I134:K135">I135</f>
        <v>8015.2</v>
      </c>
      <c r="J134" s="57">
        <f t="shared" si="64"/>
        <v>0</v>
      </c>
      <c r="K134" s="57">
        <f t="shared" si="64"/>
        <v>8015.2</v>
      </c>
      <c r="L134" s="57">
        <f aca="true" t="shared" si="65" ref="L134:P135">L135</f>
        <v>8015.2</v>
      </c>
      <c r="M134" s="127">
        <f t="shared" si="65"/>
        <v>0</v>
      </c>
      <c r="N134" s="57">
        <f t="shared" si="65"/>
        <v>0</v>
      </c>
      <c r="O134" s="168">
        <f t="shared" si="65"/>
        <v>0</v>
      </c>
      <c r="P134" s="57">
        <f t="shared" si="65"/>
        <v>0</v>
      </c>
      <c r="Q134" s="183"/>
      <c r="R134" s="183"/>
      <c r="S134" s="183"/>
      <c r="T134" s="183"/>
      <c r="U134" s="183"/>
      <c r="V134" s="183"/>
      <c r="W134" s="57">
        <f>W135</f>
        <v>8015.2</v>
      </c>
    </row>
    <row r="135" spans="1:23" s="32" customFormat="1" ht="30" customHeight="1">
      <c r="A135" s="108" t="s">
        <v>118</v>
      </c>
      <c r="B135" s="99" t="s">
        <v>79</v>
      </c>
      <c r="C135" s="99" t="s">
        <v>59</v>
      </c>
      <c r="D135" s="99" t="s">
        <v>54</v>
      </c>
      <c r="E135" s="99" t="s">
        <v>131</v>
      </c>
      <c r="F135" s="99" t="s">
        <v>117</v>
      </c>
      <c r="G135" s="99"/>
      <c r="H135" s="99"/>
      <c r="I135" s="57">
        <f t="shared" si="64"/>
        <v>8015.2</v>
      </c>
      <c r="J135" s="57">
        <f t="shared" si="64"/>
        <v>0</v>
      </c>
      <c r="K135" s="57">
        <f t="shared" si="64"/>
        <v>8015.2</v>
      </c>
      <c r="L135" s="57">
        <f t="shared" si="65"/>
        <v>8015.2</v>
      </c>
      <c r="M135" s="127">
        <f t="shared" si="65"/>
        <v>0</v>
      </c>
      <c r="N135" s="57">
        <f t="shared" si="65"/>
        <v>0</v>
      </c>
      <c r="O135" s="168">
        <f t="shared" si="65"/>
        <v>0</v>
      </c>
      <c r="P135" s="57">
        <f t="shared" si="65"/>
        <v>0</v>
      </c>
      <c r="Q135" s="183"/>
      <c r="R135" s="183"/>
      <c r="S135" s="183"/>
      <c r="T135" s="183"/>
      <c r="U135" s="183"/>
      <c r="V135" s="183"/>
      <c r="W135" s="57">
        <f>W136</f>
        <v>8015.2</v>
      </c>
    </row>
    <row r="136" spans="1:23" s="38" customFormat="1" ht="20.25" customHeight="1">
      <c r="A136" s="111" t="s">
        <v>99</v>
      </c>
      <c r="B136" s="121" t="s">
        <v>79</v>
      </c>
      <c r="C136" s="121" t="s">
        <v>59</v>
      </c>
      <c r="D136" s="121" t="s">
        <v>54</v>
      </c>
      <c r="E136" s="121" t="s">
        <v>131</v>
      </c>
      <c r="F136" s="121" t="s">
        <v>117</v>
      </c>
      <c r="G136" s="121" t="s">
        <v>85</v>
      </c>
      <c r="H136" s="121"/>
      <c r="I136" s="59">
        <v>8015.2</v>
      </c>
      <c r="J136" s="59">
        <v>0</v>
      </c>
      <c r="K136" s="59">
        <f>I136+J136</f>
        <v>8015.2</v>
      </c>
      <c r="L136" s="59">
        <v>8015.2</v>
      </c>
      <c r="M136" s="129">
        <v>0</v>
      </c>
      <c r="N136" s="59">
        <v>0</v>
      </c>
      <c r="O136" s="170">
        <v>0</v>
      </c>
      <c r="P136" s="59">
        <v>0</v>
      </c>
      <c r="Q136" s="181"/>
      <c r="R136" s="181"/>
      <c r="S136" s="181"/>
      <c r="T136" s="181"/>
      <c r="U136" s="181"/>
      <c r="V136" s="181"/>
      <c r="W136" s="59">
        <f>L136+P136</f>
        <v>8015.2</v>
      </c>
    </row>
    <row r="137" spans="1:23" s="38" customFormat="1" ht="42">
      <c r="A137" s="74" t="s">
        <v>374</v>
      </c>
      <c r="B137" s="99" t="s">
        <v>79</v>
      </c>
      <c r="C137" s="99" t="s">
        <v>59</v>
      </c>
      <c r="D137" s="99" t="s">
        <v>54</v>
      </c>
      <c r="E137" s="99" t="s">
        <v>131</v>
      </c>
      <c r="F137" s="99" t="s">
        <v>110</v>
      </c>
      <c r="G137" s="99"/>
      <c r="H137" s="99"/>
      <c r="I137" s="57">
        <f aca="true" t="shared" si="66" ref="I137:K138">I138</f>
        <v>321</v>
      </c>
      <c r="J137" s="57">
        <f t="shared" si="66"/>
        <v>0</v>
      </c>
      <c r="K137" s="57">
        <f t="shared" si="66"/>
        <v>321</v>
      </c>
      <c r="L137" s="57">
        <f aca="true" t="shared" si="67" ref="L137:P138">L138</f>
        <v>321</v>
      </c>
      <c r="M137" s="127">
        <f t="shared" si="67"/>
        <v>0</v>
      </c>
      <c r="N137" s="57">
        <f t="shared" si="67"/>
        <v>0</v>
      </c>
      <c r="O137" s="168">
        <f t="shared" si="67"/>
        <v>0</v>
      </c>
      <c r="P137" s="57">
        <f t="shared" si="67"/>
        <v>0</v>
      </c>
      <c r="Q137" s="181"/>
      <c r="R137" s="181"/>
      <c r="S137" s="181"/>
      <c r="T137" s="181"/>
      <c r="U137" s="181"/>
      <c r="V137" s="181"/>
      <c r="W137" s="57">
        <f>W138</f>
        <v>321</v>
      </c>
    </row>
    <row r="138" spans="1:23" s="38" customFormat="1" ht="42">
      <c r="A138" s="74" t="s">
        <v>346</v>
      </c>
      <c r="B138" s="99" t="s">
        <v>79</v>
      </c>
      <c r="C138" s="99" t="s">
        <v>59</v>
      </c>
      <c r="D138" s="99" t="s">
        <v>54</v>
      </c>
      <c r="E138" s="99" t="s">
        <v>131</v>
      </c>
      <c r="F138" s="99" t="s">
        <v>112</v>
      </c>
      <c r="G138" s="99"/>
      <c r="H138" s="99"/>
      <c r="I138" s="57">
        <f t="shared" si="66"/>
        <v>321</v>
      </c>
      <c r="J138" s="57">
        <f t="shared" si="66"/>
        <v>0</v>
      </c>
      <c r="K138" s="57">
        <f t="shared" si="66"/>
        <v>321</v>
      </c>
      <c r="L138" s="57">
        <f t="shared" si="67"/>
        <v>321</v>
      </c>
      <c r="M138" s="127">
        <f t="shared" si="67"/>
        <v>0</v>
      </c>
      <c r="N138" s="57">
        <f t="shared" si="67"/>
        <v>0</v>
      </c>
      <c r="O138" s="168">
        <f t="shared" si="67"/>
        <v>0</v>
      </c>
      <c r="P138" s="57">
        <f t="shared" si="67"/>
        <v>0</v>
      </c>
      <c r="Q138" s="181"/>
      <c r="R138" s="181"/>
      <c r="S138" s="181"/>
      <c r="T138" s="181"/>
      <c r="U138" s="181"/>
      <c r="V138" s="181"/>
      <c r="W138" s="57">
        <f>W139</f>
        <v>321</v>
      </c>
    </row>
    <row r="139" spans="1:23" s="38" customFormat="1" ht="17.25" customHeight="1">
      <c r="A139" s="109" t="s">
        <v>99</v>
      </c>
      <c r="B139" s="121" t="s">
        <v>79</v>
      </c>
      <c r="C139" s="121" t="s">
        <v>59</v>
      </c>
      <c r="D139" s="121" t="s">
        <v>54</v>
      </c>
      <c r="E139" s="121" t="s">
        <v>131</v>
      </c>
      <c r="F139" s="121" t="s">
        <v>112</v>
      </c>
      <c r="G139" s="121" t="s">
        <v>85</v>
      </c>
      <c r="H139" s="121"/>
      <c r="I139" s="59">
        <v>321</v>
      </c>
      <c r="J139" s="59">
        <v>0</v>
      </c>
      <c r="K139" s="59">
        <f>I139+J139</f>
        <v>321</v>
      </c>
      <c r="L139" s="59">
        <v>321</v>
      </c>
      <c r="M139" s="129">
        <v>0</v>
      </c>
      <c r="N139" s="59">
        <v>0</v>
      </c>
      <c r="O139" s="170">
        <v>0</v>
      </c>
      <c r="P139" s="59">
        <v>0</v>
      </c>
      <c r="Q139" s="181"/>
      <c r="R139" s="181"/>
      <c r="S139" s="181"/>
      <c r="T139" s="181"/>
      <c r="U139" s="181"/>
      <c r="V139" s="181"/>
      <c r="W139" s="59">
        <f>L139+P139</f>
        <v>321</v>
      </c>
    </row>
    <row r="140" spans="1:23" s="38" customFormat="1" ht="15">
      <c r="A140" s="84" t="s">
        <v>120</v>
      </c>
      <c r="B140" s="99" t="s">
        <v>79</v>
      </c>
      <c r="C140" s="99" t="s">
        <v>59</v>
      </c>
      <c r="D140" s="99" t="s">
        <v>54</v>
      </c>
      <c r="E140" s="99" t="s">
        <v>131</v>
      </c>
      <c r="F140" s="99" t="s">
        <v>119</v>
      </c>
      <c r="G140" s="99"/>
      <c r="H140" s="99"/>
      <c r="I140" s="57">
        <f aca="true" t="shared" si="68" ref="I140:K141">I141</f>
        <v>20</v>
      </c>
      <c r="J140" s="57">
        <f t="shared" si="68"/>
        <v>0</v>
      </c>
      <c r="K140" s="57">
        <f t="shared" si="68"/>
        <v>20</v>
      </c>
      <c r="L140" s="57">
        <f aca="true" t="shared" si="69" ref="L140:P141">L141</f>
        <v>20</v>
      </c>
      <c r="M140" s="127">
        <f t="shared" si="69"/>
        <v>0</v>
      </c>
      <c r="N140" s="57">
        <f t="shared" si="69"/>
        <v>0</v>
      </c>
      <c r="O140" s="168">
        <f t="shared" si="69"/>
        <v>0</v>
      </c>
      <c r="P140" s="57">
        <f t="shared" si="69"/>
        <v>0</v>
      </c>
      <c r="Q140" s="181"/>
      <c r="R140" s="181"/>
      <c r="S140" s="181"/>
      <c r="T140" s="181"/>
      <c r="U140" s="181"/>
      <c r="V140" s="181"/>
      <c r="W140" s="57">
        <f>W141</f>
        <v>20</v>
      </c>
    </row>
    <row r="141" spans="1:23" s="38" customFormat="1" ht="15">
      <c r="A141" s="84" t="s">
        <v>122</v>
      </c>
      <c r="B141" s="99" t="s">
        <v>79</v>
      </c>
      <c r="C141" s="99" t="s">
        <v>59</v>
      </c>
      <c r="D141" s="99" t="s">
        <v>54</v>
      </c>
      <c r="E141" s="99" t="s">
        <v>131</v>
      </c>
      <c r="F141" s="99" t="s">
        <v>121</v>
      </c>
      <c r="G141" s="99"/>
      <c r="H141" s="99"/>
      <c r="I141" s="57">
        <f t="shared" si="68"/>
        <v>20</v>
      </c>
      <c r="J141" s="57">
        <f t="shared" si="68"/>
        <v>0</v>
      </c>
      <c r="K141" s="57">
        <f t="shared" si="68"/>
        <v>20</v>
      </c>
      <c r="L141" s="57">
        <f t="shared" si="69"/>
        <v>20</v>
      </c>
      <c r="M141" s="127">
        <f t="shared" si="69"/>
        <v>0</v>
      </c>
      <c r="N141" s="57">
        <f t="shared" si="69"/>
        <v>0</v>
      </c>
      <c r="O141" s="168">
        <f t="shared" si="69"/>
        <v>0</v>
      </c>
      <c r="P141" s="57">
        <f t="shared" si="69"/>
        <v>0</v>
      </c>
      <c r="Q141" s="181"/>
      <c r="R141" s="181"/>
      <c r="S141" s="181"/>
      <c r="T141" s="181"/>
      <c r="U141" s="181"/>
      <c r="V141" s="181"/>
      <c r="W141" s="57">
        <f>W142</f>
        <v>20</v>
      </c>
    </row>
    <row r="142" spans="1:23" s="38" customFormat="1" ht="18.75" customHeight="1">
      <c r="A142" s="109" t="s">
        <v>99</v>
      </c>
      <c r="B142" s="121" t="s">
        <v>79</v>
      </c>
      <c r="C142" s="121" t="s">
        <v>59</v>
      </c>
      <c r="D142" s="121" t="s">
        <v>54</v>
      </c>
      <c r="E142" s="121" t="s">
        <v>131</v>
      </c>
      <c r="F142" s="121" t="s">
        <v>121</v>
      </c>
      <c r="G142" s="121" t="s">
        <v>85</v>
      </c>
      <c r="H142" s="121"/>
      <c r="I142" s="59">
        <v>20</v>
      </c>
      <c r="J142" s="59">
        <v>0</v>
      </c>
      <c r="K142" s="59">
        <f>I142+J142</f>
        <v>20</v>
      </c>
      <c r="L142" s="59">
        <v>20</v>
      </c>
      <c r="M142" s="129">
        <v>0</v>
      </c>
      <c r="N142" s="59">
        <v>0</v>
      </c>
      <c r="O142" s="170">
        <v>0</v>
      </c>
      <c r="P142" s="59">
        <v>0</v>
      </c>
      <c r="Q142" s="181"/>
      <c r="R142" s="181"/>
      <c r="S142" s="181"/>
      <c r="T142" s="181"/>
      <c r="U142" s="181"/>
      <c r="V142" s="181"/>
      <c r="W142" s="59">
        <f>L142+P142</f>
        <v>20</v>
      </c>
    </row>
    <row r="143" spans="1:23" s="38" customFormat="1" ht="45" customHeight="1">
      <c r="A143" s="108" t="s">
        <v>148</v>
      </c>
      <c r="B143" s="52" t="s">
        <v>79</v>
      </c>
      <c r="C143" s="52" t="s">
        <v>59</v>
      </c>
      <c r="D143" s="52" t="s">
        <v>54</v>
      </c>
      <c r="E143" s="52" t="s">
        <v>216</v>
      </c>
      <c r="F143" s="52"/>
      <c r="G143" s="52"/>
      <c r="H143" s="52"/>
      <c r="I143" s="57">
        <f aca="true" t="shared" si="70" ref="I143:P143">I144+I156</f>
        <v>6476.1</v>
      </c>
      <c r="J143" s="57">
        <f t="shared" si="70"/>
        <v>0</v>
      </c>
      <c r="K143" s="57">
        <f t="shared" si="70"/>
        <v>6476.1</v>
      </c>
      <c r="L143" s="57">
        <f t="shared" si="70"/>
        <v>6476.1</v>
      </c>
      <c r="M143" s="127">
        <f t="shared" si="70"/>
        <v>0</v>
      </c>
      <c r="N143" s="57">
        <f t="shared" si="70"/>
        <v>0</v>
      </c>
      <c r="O143" s="168">
        <f t="shared" si="70"/>
        <v>0</v>
      </c>
      <c r="P143" s="57">
        <f t="shared" si="70"/>
        <v>0</v>
      </c>
      <c r="Q143" s="181"/>
      <c r="R143" s="181"/>
      <c r="S143" s="181"/>
      <c r="T143" s="181"/>
      <c r="U143" s="181"/>
      <c r="V143" s="181"/>
      <c r="W143" s="57">
        <f>W144+W156</f>
        <v>6476.1</v>
      </c>
    </row>
    <row r="144" spans="1:23" s="40" customFormat="1" ht="59.25" customHeight="1">
      <c r="A144" s="74" t="s">
        <v>145</v>
      </c>
      <c r="B144" s="52" t="s">
        <v>79</v>
      </c>
      <c r="C144" s="52" t="s">
        <v>59</v>
      </c>
      <c r="D144" s="52" t="s">
        <v>54</v>
      </c>
      <c r="E144" s="52" t="s">
        <v>17</v>
      </c>
      <c r="F144" s="52"/>
      <c r="G144" s="52"/>
      <c r="H144" s="52"/>
      <c r="I144" s="57">
        <f aca="true" t="shared" si="71" ref="I144:K145">I145</f>
        <v>3976.1</v>
      </c>
      <c r="J144" s="57">
        <f t="shared" si="71"/>
        <v>0</v>
      </c>
      <c r="K144" s="57">
        <f t="shared" si="71"/>
        <v>3976.1</v>
      </c>
      <c r="L144" s="57">
        <f aca="true" t="shared" si="72" ref="L144:P145">L145</f>
        <v>3976.1</v>
      </c>
      <c r="M144" s="127">
        <f t="shared" si="72"/>
        <v>0</v>
      </c>
      <c r="N144" s="57">
        <f t="shared" si="72"/>
        <v>0</v>
      </c>
      <c r="O144" s="168">
        <f t="shared" si="72"/>
        <v>0</v>
      </c>
      <c r="P144" s="57">
        <f t="shared" si="72"/>
        <v>0</v>
      </c>
      <c r="Q144" s="183"/>
      <c r="R144" s="183"/>
      <c r="S144" s="183"/>
      <c r="T144" s="183"/>
      <c r="U144" s="183"/>
      <c r="V144" s="183"/>
      <c r="W144" s="57">
        <f>W145</f>
        <v>3976.1</v>
      </c>
    </row>
    <row r="145" spans="1:23" s="40" customFormat="1" ht="60" customHeight="1">
      <c r="A145" s="73" t="s">
        <v>326</v>
      </c>
      <c r="B145" s="52" t="s">
        <v>79</v>
      </c>
      <c r="C145" s="52" t="s">
        <v>59</v>
      </c>
      <c r="D145" s="52" t="s">
        <v>54</v>
      </c>
      <c r="E145" s="52" t="s">
        <v>18</v>
      </c>
      <c r="F145" s="52"/>
      <c r="G145" s="52"/>
      <c r="H145" s="52"/>
      <c r="I145" s="57">
        <f t="shared" si="71"/>
        <v>3976.1</v>
      </c>
      <c r="J145" s="57">
        <f t="shared" si="71"/>
        <v>0</v>
      </c>
      <c r="K145" s="57">
        <f t="shared" si="71"/>
        <v>3976.1</v>
      </c>
      <c r="L145" s="57">
        <f t="shared" si="72"/>
        <v>3976.1</v>
      </c>
      <c r="M145" s="128">
        <f t="shared" si="72"/>
        <v>0</v>
      </c>
      <c r="N145" s="58">
        <f t="shared" si="72"/>
        <v>0</v>
      </c>
      <c r="O145" s="169">
        <f t="shared" si="72"/>
        <v>0</v>
      </c>
      <c r="P145" s="57">
        <f t="shared" si="72"/>
        <v>0</v>
      </c>
      <c r="Q145" s="183"/>
      <c r="R145" s="183"/>
      <c r="S145" s="183"/>
      <c r="T145" s="183"/>
      <c r="U145" s="183"/>
      <c r="V145" s="183"/>
      <c r="W145" s="57">
        <f>W146</f>
        <v>3976.1</v>
      </c>
    </row>
    <row r="146" spans="1:23" s="40" customFormat="1" ht="19.5" customHeight="1">
      <c r="A146" s="74" t="s">
        <v>234</v>
      </c>
      <c r="B146" s="52" t="s">
        <v>79</v>
      </c>
      <c r="C146" s="52" t="s">
        <v>59</v>
      </c>
      <c r="D146" s="52" t="s">
        <v>54</v>
      </c>
      <c r="E146" s="52" t="s">
        <v>19</v>
      </c>
      <c r="F146" s="52"/>
      <c r="G146" s="52"/>
      <c r="H146" s="52"/>
      <c r="I146" s="57">
        <f aca="true" t="shared" si="73" ref="I146:P146">I147+I150+I153</f>
        <v>3976.1</v>
      </c>
      <c r="J146" s="57">
        <f t="shared" si="73"/>
        <v>0</v>
      </c>
      <c r="K146" s="57">
        <f t="shared" si="73"/>
        <v>3976.1</v>
      </c>
      <c r="L146" s="57">
        <f t="shared" si="73"/>
        <v>3976.1</v>
      </c>
      <c r="M146" s="128">
        <f t="shared" si="73"/>
        <v>0</v>
      </c>
      <c r="N146" s="58">
        <f t="shared" si="73"/>
        <v>0</v>
      </c>
      <c r="O146" s="169">
        <f t="shared" si="73"/>
        <v>0</v>
      </c>
      <c r="P146" s="57">
        <f t="shared" si="73"/>
        <v>0</v>
      </c>
      <c r="Q146" s="183"/>
      <c r="R146" s="183"/>
      <c r="S146" s="183"/>
      <c r="T146" s="183"/>
      <c r="U146" s="183"/>
      <c r="V146" s="183"/>
      <c r="W146" s="57">
        <f>W147+W150+W153</f>
        <v>3976.1</v>
      </c>
    </row>
    <row r="147" spans="1:23" s="40" customFormat="1" ht="85.5" customHeight="1">
      <c r="A147" s="73" t="s">
        <v>344</v>
      </c>
      <c r="B147" s="52" t="s">
        <v>79</v>
      </c>
      <c r="C147" s="52" t="s">
        <v>59</v>
      </c>
      <c r="D147" s="52" t="s">
        <v>54</v>
      </c>
      <c r="E147" s="52" t="s">
        <v>19</v>
      </c>
      <c r="F147" s="52" t="s">
        <v>108</v>
      </c>
      <c r="G147" s="52"/>
      <c r="H147" s="52"/>
      <c r="I147" s="57">
        <f aca="true" t="shared" si="74" ref="I147:K148">I148</f>
        <v>3730.1</v>
      </c>
      <c r="J147" s="57">
        <f t="shared" si="74"/>
        <v>0</v>
      </c>
      <c r="K147" s="57">
        <f t="shared" si="74"/>
        <v>3730.1</v>
      </c>
      <c r="L147" s="57">
        <f aca="true" t="shared" si="75" ref="L147:P148">L148</f>
        <v>3730.1</v>
      </c>
      <c r="M147" s="128">
        <f t="shared" si="75"/>
        <v>0</v>
      </c>
      <c r="N147" s="58">
        <f t="shared" si="75"/>
        <v>0</v>
      </c>
      <c r="O147" s="169">
        <f t="shared" si="75"/>
        <v>0</v>
      </c>
      <c r="P147" s="57">
        <f t="shared" si="75"/>
        <v>0</v>
      </c>
      <c r="Q147" s="183"/>
      <c r="R147" s="183"/>
      <c r="S147" s="183"/>
      <c r="T147" s="183"/>
      <c r="U147" s="183"/>
      <c r="V147" s="183"/>
      <c r="W147" s="57">
        <f>W148</f>
        <v>3730.1</v>
      </c>
    </row>
    <row r="148" spans="1:23" s="40" customFormat="1" ht="30.75" customHeight="1">
      <c r="A148" s="108" t="s">
        <v>118</v>
      </c>
      <c r="B148" s="52" t="s">
        <v>79</v>
      </c>
      <c r="C148" s="52" t="s">
        <v>59</v>
      </c>
      <c r="D148" s="52" t="s">
        <v>54</v>
      </c>
      <c r="E148" s="52" t="s">
        <v>19</v>
      </c>
      <c r="F148" s="52" t="s">
        <v>117</v>
      </c>
      <c r="G148" s="52"/>
      <c r="H148" s="52"/>
      <c r="I148" s="57">
        <f t="shared" si="74"/>
        <v>3730.1</v>
      </c>
      <c r="J148" s="57">
        <f t="shared" si="74"/>
        <v>0</v>
      </c>
      <c r="K148" s="57">
        <f t="shared" si="74"/>
        <v>3730.1</v>
      </c>
      <c r="L148" s="57">
        <f t="shared" si="75"/>
        <v>3730.1</v>
      </c>
      <c r="M148" s="128">
        <f t="shared" si="75"/>
        <v>0</v>
      </c>
      <c r="N148" s="58">
        <f t="shared" si="75"/>
        <v>0</v>
      </c>
      <c r="O148" s="169">
        <f t="shared" si="75"/>
        <v>0</v>
      </c>
      <c r="P148" s="57">
        <f t="shared" si="75"/>
        <v>0</v>
      </c>
      <c r="Q148" s="183"/>
      <c r="R148" s="183"/>
      <c r="S148" s="183"/>
      <c r="T148" s="183"/>
      <c r="U148" s="183"/>
      <c r="V148" s="183"/>
      <c r="W148" s="57">
        <f>W149</f>
        <v>3730.1</v>
      </c>
    </row>
    <row r="149" spans="1:23" s="40" customFormat="1" ht="15">
      <c r="A149" s="75" t="s">
        <v>99</v>
      </c>
      <c r="B149" s="53" t="s">
        <v>79</v>
      </c>
      <c r="C149" s="53" t="s">
        <v>59</v>
      </c>
      <c r="D149" s="53" t="s">
        <v>54</v>
      </c>
      <c r="E149" s="53" t="s">
        <v>19</v>
      </c>
      <c r="F149" s="53" t="s">
        <v>117</v>
      </c>
      <c r="G149" s="53" t="s">
        <v>85</v>
      </c>
      <c r="H149" s="53"/>
      <c r="I149" s="59">
        <v>3730.1</v>
      </c>
      <c r="J149" s="59">
        <v>0</v>
      </c>
      <c r="K149" s="59">
        <f>I149+J149</f>
        <v>3730.1</v>
      </c>
      <c r="L149" s="59">
        <v>3730.1</v>
      </c>
      <c r="M149" s="135">
        <v>0</v>
      </c>
      <c r="N149" s="60">
        <v>0</v>
      </c>
      <c r="O149" s="176">
        <v>0</v>
      </c>
      <c r="P149" s="59">
        <v>0</v>
      </c>
      <c r="Q149" s="183"/>
      <c r="R149" s="183"/>
      <c r="S149" s="183"/>
      <c r="T149" s="183"/>
      <c r="U149" s="183"/>
      <c r="V149" s="183"/>
      <c r="W149" s="59">
        <f>L149+P149</f>
        <v>3730.1</v>
      </c>
    </row>
    <row r="150" spans="1:23" s="32" customFormat="1" ht="44.25" customHeight="1">
      <c r="A150" s="74" t="s">
        <v>374</v>
      </c>
      <c r="B150" s="52" t="s">
        <v>79</v>
      </c>
      <c r="C150" s="52" t="s">
        <v>59</v>
      </c>
      <c r="D150" s="52" t="s">
        <v>54</v>
      </c>
      <c r="E150" s="52" t="s">
        <v>19</v>
      </c>
      <c r="F150" s="52" t="s">
        <v>110</v>
      </c>
      <c r="G150" s="52"/>
      <c r="H150" s="52"/>
      <c r="I150" s="57">
        <f aca="true" t="shared" si="76" ref="I150:K151">I151</f>
        <v>245.9</v>
      </c>
      <c r="J150" s="57">
        <f t="shared" si="76"/>
        <v>0</v>
      </c>
      <c r="K150" s="57">
        <f t="shared" si="76"/>
        <v>245.9</v>
      </c>
      <c r="L150" s="57">
        <f aca="true" t="shared" si="77" ref="L150:P151">L151</f>
        <v>245.9</v>
      </c>
      <c r="M150" s="128">
        <f t="shared" si="77"/>
        <v>0</v>
      </c>
      <c r="N150" s="58">
        <f t="shared" si="77"/>
        <v>0</v>
      </c>
      <c r="O150" s="169">
        <f t="shared" si="77"/>
        <v>0</v>
      </c>
      <c r="P150" s="57">
        <f t="shared" si="77"/>
        <v>0</v>
      </c>
      <c r="Q150" s="183"/>
      <c r="R150" s="183"/>
      <c r="S150" s="183"/>
      <c r="T150" s="183"/>
      <c r="U150" s="183"/>
      <c r="V150" s="183"/>
      <c r="W150" s="57">
        <f>W151</f>
        <v>245.9</v>
      </c>
    </row>
    <row r="151" spans="1:23" s="32" customFormat="1" ht="43.5" customHeight="1">
      <c r="A151" s="74" t="s">
        <v>346</v>
      </c>
      <c r="B151" s="52" t="s">
        <v>79</v>
      </c>
      <c r="C151" s="52" t="s">
        <v>59</v>
      </c>
      <c r="D151" s="52" t="s">
        <v>54</v>
      </c>
      <c r="E151" s="52" t="s">
        <v>19</v>
      </c>
      <c r="F151" s="52" t="s">
        <v>112</v>
      </c>
      <c r="G151" s="52"/>
      <c r="H151" s="52"/>
      <c r="I151" s="57">
        <f t="shared" si="76"/>
        <v>245.9</v>
      </c>
      <c r="J151" s="57">
        <f t="shared" si="76"/>
        <v>0</v>
      </c>
      <c r="K151" s="57">
        <f t="shared" si="76"/>
        <v>245.9</v>
      </c>
      <c r="L151" s="57">
        <f t="shared" si="77"/>
        <v>245.9</v>
      </c>
      <c r="M151" s="128">
        <f t="shared" si="77"/>
        <v>0</v>
      </c>
      <c r="N151" s="58">
        <f t="shared" si="77"/>
        <v>0</v>
      </c>
      <c r="O151" s="169">
        <f t="shared" si="77"/>
        <v>0</v>
      </c>
      <c r="P151" s="57">
        <f t="shared" si="77"/>
        <v>0</v>
      </c>
      <c r="Q151" s="183"/>
      <c r="R151" s="183"/>
      <c r="S151" s="183"/>
      <c r="T151" s="183"/>
      <c r="U151" s="183"/>
      <c r="V151" s="183"/>
      <c r="W151" s="57">
        <f>W152</f>
        <v>245.9</v>
      </c>
    </row>
    <row r="152" spans="1:23" s="39" customFormat="1" ht="17.25" customHeight="1">
      <c r="A152" s="75" t="s">
        <v>99</v>
      </c>
      <c r="B152" s="53" t="s">
        <v>79</v>
      </c>
      <c r="C152" s="53" t="s">
        <v>59</v>
      </c>
      <c r="D152" s="53" t="s">
        <v>54</v>
      </c>
      <c r="E152" s="53" t="s">
        <v>19</v>
      </c>
      <c r="F152" s="53" t="s">
        <v>112</v>
      </c>
      <c r="G152" s="53" t="s">
        <v>85</v>
      </c>
      <c r="H152" s="53"/>
      <c r="I152" s="59">
        <v>245.9</v>
      </c>
      <c r="J152" s="59">
        <v>0</v>
      </c>
      <c r="K152" s="59">
        <f>I152+J152</f>
        <v>245.9</v>
      </c>
      <c r="L152" s="59">
        <v>245.9</v>
      </c>
      <c r="M152" s="135">
        <v>0</v>
      </c>
      <c r="N152" s="60">
        <v>0</v>
      </c>
      <c r="O152" s="176">
        <v>0</v>
      </c>
      <c r="P152" s="59">
        <v>0</v>
      </c>
      <c r="Q152" s="181"/>
      <c r="R152" s="181"/>
      <c r="S152" s="181"/>
      <c r="T152" s="181"/>
      <c r="U152" s="181"/>
      <c r="V152" s="181"/>
      <c r="W152" s="59">
        <f>L152+P152</f>
        <v>245.9</v>
      </c>
    </row>
    <row r="153" spans="1:23" s="32" customFormat="1" ht="15">
      <c r="A153" s="74" t="s">
        <v>120</v>
      </c>
      <c r="B153" s="52" t="s">
        <v>79</v>
      </c>
      <c r="C153" s="52" t="s">
        <v>59</v>
      </c>
      <c r="D153" s="52" t="s">
        <v>54</v>
      </c>
      <c r="E153" s="52" t="s">
        <v>19</v>
      </c>
      <c r="F153" s="52" t="s">
        <v>119</v>
      </c>
      <c r="G153" s="52"/>
      <c r="H153" s="52"/>
      <c r="I153" s="57">
        <f aca="true" t="shared" si="78" ref="I153:K154">I154</f>
        <v>0.1</v>
      </c>
      <c r="J153" s="57">
        <f t="shared" si="78"/>
        <v>0</v>
      </c>
      <c r="K153" s="57">
        <f t="shared" si="78"/>
        <v>0.1</v>
      </c>
      <c r="L153" s="57">
        <f aca="true" t="shared" si="79" ref="L153:P154">L154</f>
        <v>0.1</v>
      </c>
      <c r="M153" s="128">
        <f t="shared" si="79"/>
        <v>0</v>
      </c>
      <c r="N153" s="58">
        <f t="shared" si="79"/>
        <v>0</v>
      </c>
      <c r="O153" s="169">
        <f t="shared" si="79"/>
        <v>0</v>
      </c>
      <c r="P153" s="57">
        <f t="shared" si="79"/>
        <v>0</v>
      </c>
      <c r="Q153" s="183"/>
      <c r="R153" s="183"/>
      <c r="S153" s="183"/>
      <c r="T153" s="183"/>
      <c r="U153" s="183"/>
      <c r="V153" s="183"/>
      <c r="W153" s="57">
        <f>W154</f>
        <v>0.1</v>
      </c>
    </row>
    <row r="154" spans="1:23" s="32" customFormat="1" ht="15">
      <c r="A154" s="74" t="s">
        <v>122</v>
      </c>
      <c r="B154" s="52" t="s">
        <v>79</v>
      </c>
      <c r="C154" s="52" t="s">
        <v>59</v>
      </c>
      <c r="D154" s="52" t="s">
        <v>54</v>
      </c>
      <c r="E154" s="52" t="s">
        <v>19</v>
      </c>
      <c r="F154" s="52" t="s">
        <v>121</v>
      </c>
      <c r="G154" s="52"/>
      <c r="H154" s="52"/>
      <c r="I154" s="57">
        <f t="shared" si="78"/>
        <v>0.1</v>
      </c>
      <c r="J154" s="57">
        <f t="shared" si="78"/>
        <v>0</v>
      </c>
      <c r="K154" s="57">
        <f t="shared" si="78"/>
        <v>0.1</v>
      </c>
      <c r="L154" s="57">
        <f t="shared" si="79"/>
        <v>0.1</v>
      </c>
      <c r="M154" s="128">
        <f t="shared" si="79"/>
        <v>0</v>
      </c>
      <c r="N154" s="58">
        <f t="shared" si="79"/>
        <v>0</v>
      </c>
      <c r="O154" s="169">
        <f t="shared" si="79"/>
        <v>0</v>
      </c>
      <c r="P154" s="57">
        <f t="shared" si="79"/>
        <v>0</v>
      </c>
      <c r="Q154" s="183"/>
      <c r="R154" s="183"/>
      <c r="S154" s="183"/>
      <c r="T154" s="183"/>
      <c r="U154" s="183"/>
      <c r="V154" s="183"/>
      <c r="W154" s="57">
        <f>W155</f>
        <v>0.1</v>
      </c>
    </row>
    <row r="155" spans="1:23" s="32" customFormat="1" ht="17.25" customHeight="1">
      <c r="A155" s="75" t="s">
        <v>99</v>
      </c>
      <c r="B155" s="53" t="s">
        <v>79</v>
      </c>
      <c r="C155" s="53" t="s">
        <v>59</v>
      </c>
      <c r="D155" s="53" t="s">
        <v>54</v>
      </c>
      <c r="E155" s="53" t="s">
        <v>19</v>
      </c>
      <c r="F155" s="53" t="s">
        <v>121</v>
      </c>
      <c r="G155" s="53" t="s">
        <v>85</v>
      </c>
      <c r="H155" s="53"/>
      <c r="I155" s="59">
        <v>0.1</v>
      </c>
      <c r="J155" s="59">
        <v>0</v>
      </c>
      <c r="K155" s="59">
        <f>I155+J155</f>
        <v>0.1</v>
      </c>
      <c r="L155" s="59">
        <v>0.1</v>
      </c>
      <c r="M155" s="135">
        <v>0</v>
      </c>
      <c r="N155" s="60">
        <v>0</v>
      </c>
      <c r="O155" s="176">
        <v>0</v>
      </c>
      <c r="P155" s="59">
        <v>0</v>
      </c>
      <c r="Q155" s="183"/>
      <c r="R155" s="183"/>
      <c r="S155" s="183"/>
      <c r="T155" s="183"/>
      <c r="U155" s="183"/>
      <c r="V155" s="183"/>
      <c r="W155" s="59">
        <f>L155+P155</f>
        <v>0.1</v>
      </c>
    </row>
    <row r="156" spans="1:23" s="32" customFormat="1" ht="45.75" customHeight="1">
      <c r="A156" s="74" t="s">
        <v>146</v>
      </c>
      <c r="B156" s="52" t="s">
        <v>79</v>
      </c>
      <c r="C156" s="52" t="s">
        <v>59</v>
      </c>
      <c r="D156" s="52" t="s">
        <v>54</v>
      </c>
      <c r="E156" s="52" t="s">
        <v>14</v>
      </c>
      <c r="F156" s="52"/>
      <c r="G156" s="52"/>
      <c r="H156" s="52"/>
      <c r="I156" s="57">
        <f aca="true" t="shared" si="80" ref="I156:K160">I157</f>
        <v>2500</v>
      </c>
      <c r="J156" s="57">
        <f t="shared" si="80"/>
        <v>0</v>
      </c>
      <c r="K156" s="57">
        <f t="shared" si="80"/>
        <v>2500</v>
      </c>
      <c r="L156" s="57">
        <f aca="true" t="shared" si="81" ref="L156:P160">L157</f>
        <v>2500</v>
      </c>
      <c r="M156" s="128">
        <f t="shared" si="81"/>
        <v>0</v>
      </c>
      <c r="N156" s="58">
        <f t="shared" si="81"/>
        <v>0</v>
      </c>
      <c r="O156" s="169">
        <f t="shared" si="81"/>
        <v>0</v>
      </c>
      <c r="P156" s="57">
        <f t="shared" si="81"/>
        <v>0</v>
      </c>
      <c r="Q156" s="183"/>
      <c r="R156" s="183"/>
      <c r="S156" s="183"/>
      <c r="T156" s="183"/>
      <c r="U156" s="183"/>
      <c r="V156" s="183"/>
      <c r="W156" s="57">
        <f>W157</f>
        <v>2500</v>
      </c>
    </row>
    <row r="157" spans="1:23" s="32" customFormat="1" ht="42" customHeight="1">
      <c r="A157" s="74" t="s">
        <v>397</v>
      </c>
      <c r="B157" s="52" t="s">
        <v>79</v>
      </c>
      <c r="C157" s="52" t="s">
        <v>59</v>
      </c>
      <c r="D157" s="52" t="s">
        <v>54</v>
      </c>
      <c r="E157" s="52" t="s">
        <v>15</v>
      </c>
      <c r="F157" s="53"/>
      <c r="G157" s="53"/>
      <c r="H157" s="53"/>
      <c r="I157" s="57">
        <f t="shared" si="80"/>
        <v>2500</v>
      </c>
      <c r="J157" s="57">
        <f t="shared" si="80"/>
        <v>0</v>
      </c>
      <c r="K157" s="57">
        <f t="shared" si="80"/>
        <v>2500</v>
      </c>
      <c r="L157" s="57">
        <f t="shared" si="81"/>
        <v>2500</v>
      </c>
      <c r="M157" s="128">
        <f t="shared" si="81"/>
        <v>0</v>
      </c>
      <c r="N157" s="58">
        <f t="shared" si="81"/>
        <v>0</v>
      </c>
      <c r="O157" s="169">
        <f t="shared" si="81"/>
        <v>0</v>
      </c>
      <c r="P157" s="57">
        <f t="shared" si="81"/>
        <v>0</v>
      </c>
      <c r="Q157" s="183"/>
      <c r="R157" s="183"/>
      <c r="S157" s="183"/>
      <c r="T157" s="183"/>
      <c r="U157" s="183"/>
      <c r="V157" s="183"/>
      <c r="W157" s="57">
        <f>W158</f>
        <v>2500</v>
      </c>
    </row>
    <row r="158" spans="1:23" s="32" customFormat="1" ht="15">
      <c r="A158" s="74" t="s">
        <v>234</v>
      </c>
      <c r="B158" s="52" t="s">
        <v>79</v>
      </c>
      <c r="C158" s="52" t="s">
        <v>59</v>
      </c>
      <c r="D158" s="52" t="s">
        <v>54</v>
      </c>
      <c r="E158" s="52" t="s">
        <v>16</v>
      </c>
      <c r="F158" s="53"/>
      <c r="G158" s="53"/>
      <c r="H158" s="53"/>
      <c r="I158" s="57">
        <f t="shared" si="80"/>
        <v>2500</v>
      </c>
      <c r="J158" s="57">
        <f t="shared" si="80"/>
        <v>0</v>
      </c>
      <c r="K158" s="57">
        <f t="shared" si="80"/>
        <v>2500</v>
      </c>
      <c r="L158" s="57">
        <f t="shared" si="81"/>
        <v>2500</v>
      </c>
      <c r="M158" s="128">
        <f t="shared" si="81"/>
        <v>0</v>
      </c>
      <c r="N158" s="58">
        <f t="shared" si="81"/>
        <v>0</v>
      </c>
      <c r="O158" s="169">
        <f t="shared" si="81"/>
        <v>0</v>
      </c>
      <c r="P158" s="57">
        <f t="shared" si="81"/>
        <v>0</v>
      </c>
      <c r="Q158" s="183"/>
      <c r="R158" s="183"/>
      <c r="S158" s="183"/>
      <c r="T158" s="183"/>
      <c r="U158" s="183"/>
      <c r="V158" s="183"/>
      <c r="W158" s="57">
        <f>W159</f>
        <v>2500</v>
      </c>
    </row>
    <row r="159" spans="1:23" s="32" customFormat="1" ht="45" customHeight="1">
      <c r="A159" s="74" t="s">
        <v>374</v>
      </c>
      <c r="B159" s="52" t="s">
        <v>79</v>
      </c>
      <c r="C159" s="52" t="s">
        <v>59</v>
      </c>
      <c r="D159" s="52" t="s">
        <v>54</v>
      </c>
      <c r="E159" s="52" t="s">
        <v>16</v>
      </c>
      <c r="F159" s="52" t="s">
        <v>110</v>
      </c>
      <c r="G159" s="53"/>
      <c r="H159" s="53"/>
      <c r="I159" s="57">
        <f t="shared" si="80"/>
        <v>2500</v>
      </c>
      <c r="J159" s="57">
        <f t="shared" si="80"/>
        <v>0</v>
      </c>
      <c r="K159" s="57">
        <f t="shared" si="80"/>
        <v>2500</v>
      </c>
      <c r="L159" s="57">
        <f t="shared" si="81"/>
        <v>2500</v>
      </c>
      <c r="M159" s="128">
        <f t="shared" si="81"/>
        <v>0</v>
      </c>
      <c r="N159" s="58">
        <f t="shared" si="81"/>
        <v>0</v>
      </c>
      <c r="O159" s="169">
        <f t="shared" si="81"/>
        <v>0</v>
      </c>
      <c r="P159" s="57">
        <f t="shared" si="81"/>
        <v>0</v>
      </c>
      <c r="Q159" s="183"/>
      <c r="R159" s="183"/>
      <c r="S159" s="183"/>
      <c r="T159" s="183"/>
      <c r="U159" s="183"/>
      <c r="V159" s="183"/>
      <c r="W159" s="57">
        <f>W160</f>
        <v>2500</v>
      </c>
    </row>
    <row r="160" spans="1:23" s="32" customFormat="1" ht="41.25">
      <c r="A160" s="74" t="s">
        <v>346</v>
      </c>
      <c r="B160" s="52" t="s">
        <v>79</v>
      </c>
      <c r="C160" s="52" t="s">
        <v>59</v>
      </c>
      <c r="D160" s="52" t="s">
        <v>54</v>
      </c>
      <c r="E160" s="52" t="s">
        <v>16</v>
      </c>
      <c r="F160" s="52" t="s">
        <v>112</v>
      </c>
      <c r="G160" s="53"/>
      <c r="H160" s="53"/>
      <c r="I160" s="57">
        <f t="shared" si="80"/>
        <v>2500</v>
      </c>
      <c r="J160" s="57">
        <f t="shared" si="80"/>
        <v>0</v>
      </c>
      <c r="K160" s="57">
        <f t="shared" si="80"/>
        <v>2500</v>
      </c>
      <c r="L160" s="57">
        <f t="shared" si="81"/>
        <v>2500</v>
      </c>
      <c r="M160" s="128">
        <f t="shared" si="81"/>
        <v>0</v>
      </c>
      <c r="N160" s="58">
        <f t="shared" si="81"/>
        <v>0</v>
      </c>
      <c r="O160" s="169">
        <f t="shared" si="81"/>
        <v>0</v>
      </c>
      <c r="P160" s="57">
        <f t="shared" si="81"/>
        <v>0</v>
      </c>
      <c r="Q160" s="183"/>
      <c r="R160" s="183"/>
      <c r="S160" s="183"/>
      <c r="T160" s="183"/>
      <c r="U160" s="183"/>
      <c r="V160" s="183"/>
      <c r="W160" s="57">
        <f>W161</f>
        <v>2500</v>
      </c>
    </row>
    <row r="161" spans="1:23" s="32" customFormat="1" ht="18" customHeight="1">
      <c r="A161" s="75" t="s">
        <v>99</v>
      </c>
      <c r="B161" s="53" t="s">
        <v>79</v>
      </c>
      <c r="C161" s="53" t="s">
        <v>59</v>
      </c>
      <c r="D161" s="53" t="s">
        <v>54</v>
      </c>
      <c r="E161" s="53" t="s">
        <v>16</v>
      </c>
      <c r="F161" s="53" t="s">
        <v>112</v>
      </c>
      <c r="G161" s="53" t="s">
        <v>85</v>
      </c>
      <c r="H161" s="53"/>
      <c r="I161" s="59">
        <v>2500</v>
      </c>
      <c r="J161" s="59">
        <v>0</v>
      </c>
      <c r="K161" s="59">
        <f>I161+J161</f>
        <v>2500</v>
      </c>
      <c r="L161" s="59">
        <v>2500</v>
      </c>
      <c r="M161" s="135">
        <v>0</v>
      </c>
      <c r="N161" s="60">
        <v>0</v>
      </c>
      <c r="O161" s="176">
        <v>0</v>
      </c>
      <c r="P161" s="59">
        <v>0</v>
      </c>
      <c r="Q161" s="183"/>
      <c r="R161" s="183"/>
      <c r="S161" s="183"/>
      <c r="T161" s="183"/>
      <c r="U161" s="183"/>
      <c r="V161" s="183"/>
      <c r="W161" s="59">
        <f>L161+P161</f>
        <v>2500</v>
      </c>
    </row>
    <row r="162" spans="1:23" s="41" customFormat="1" ht="15">
      <c r="A162" s="76" t="s">
        <v>49</v>
      </c>
      <c r="B162" s="54" t="s">
        <v>79</v>
      </c>
      <c r="C162" s="54" t="s">
        <v>66</v>
      </c>
      <c r="D162" s="52"/>
      <c r="E162" s="52"/>
      <c r="F162" s="52"/>
      <c r="G162" s="52"/>
      <c r="H162" s="52"/>
      <c r="I162" s="56">
        <f aca="true" t="shared" si="82" ref="I162:K163">I163</f>
        <v>10392.5</v>
      </c>
      <c r="J162" s="56">
        <f t="shared" si="82"/>
        <v>0</v>
      </c>
      <c r="K162" s="56">
        <f t="shared" si="82"/>
        <v>10392.5</v>
      </c>
      <c r="L162" s="56">
        <f aca="true" t="shared" si="83" ref="L162:P163">L163</f>
        <v>10480.4</v>
      </c>
      <c r="M162" s="130" t="e">
        <f t="shared" si="83"/>
        <v>#REF!</v>
      </c>
      <c r="N162" s="56" t="e">
        <f t="shared" si="83"/>
        <v>#REF!</v>
      </c>
      <c r="O162" s="171" t="e">
        <f t="shared" si="83"/>
        <v>#REF!</v>
      </c>
      <c r="P162" s="56">
        <f t="shared" si="83"/>
        <v>0</v>
      </c>
      <c r="Q162" s="183"/>
      <c r="R162" s="183"/>
      <c r="S162" s="183"/>
      <c r="T162" s="183"/>
      <c r="U162" s="183"/>
      <c r="V162" s="183"/>
      <c r="W162" s="56">
        <f>W163</f>
        <v>10480.4</v>
      </c>
    </row>
    <row r="163" spans="1:23" s="32" customFormat="1" ht="15">
      <c r="A163" s="76" t="s">
        <v>104</v>
      </c>
      <c r="B163" s="54" t="s">
        <v>79</v>
      </c>
      <c r="C163" s="54" t="s">
        <v>66</v>
      </c>
      <c r="D163" s="54" t="s">
        <v>55</v>
      </c>
      <c r="E163" s="54"/>
      <c r="F163" s="54"/>
      <c r="G163" s="54"/>
      <c r="H163" s="54"/>
      <c r="I163" s="56">
        <f t="shared" si="82"/>
        <v>10392.5</v>
      </c>
      <c r="J163" s="56">
        <f t="shared" si="82"/>
        <v>0</v>
      </c>
      <c r="K163" s="56">
        <f t="shared" si="82"/>
        <v>10392.5</v>
      </c>
      <c r="L163" s="56">
        <f t="shared" si="83"/>
        <v>10480.4</v>
      </c>
      <c r="M163" s="130" t="e">
        <f t="shared" si="83"/>
        <v>#REF!</v>
      </c>
      <c r="N163" s="56" t="e">
        <f t="shared" si="83"/>
        <v>#REF!</v>
      </c>
      <c r="O163" s="171" t="e">
        <f t="shared" si="83"/>
        <v>#REF!</v>
      </c>
      <c r="P163" s="56">
        <f t="shared" si="83"/>
        <v>0</v>
      </c>
      <c r="Q163" s="183"/>
      <c r="R163" s="183"/>
      <c r="S163" s="183"/>
      <c r="T163" s="183"/>
      <c r="U163" s="183"/>
      <c r="V163" s="183"/>
      <c r="W163" s="56">
        <f>W164</f>
        <v>10480.4</v>
      </c>
    </row>
    <row r="164" spans="1:23" s="32" customFormat="1" ht="15">
      <c r="A164" s="73" t="s">
        <v>25</v>
      </c>
      <c r="B164" s="52" t="s">
        <v>79</v>
      </c>
      <c r="C164" s="52" t="s">
        <v>66</v>
      </c>
      <c r="D164" s="52" t="s">
        <v>55</v>
      </c>
      <c r="E164" s="52" t="s">
        <v>13</v>
      </c>
      <c r="F164" s="52"/>
      <c r="G164" s="52"/>
      <c r="H164" s="52"/>
      <c r="I164" s="57">
        <f>I165+I169</f>
        <v>10392.5</v>
      </c>
      <c r="J164" s="57">
        <f>J165+J169</f>
        <v>0</v>
      </c>
      <c r="K164" s="57">
        <f>K165+K169</f>
        <v>10392.5</v>
      </c>
      <c r="L164" s="57">
        <f>L165+L169</f>
        <v>10480.4</v>
      </c>
      <c r="M164" s="127" t="e">
        <f>M165+#REF!+M169</f>
        <v>#REF!</v>
      </c>
      <c r="N164" s="57" t="e">
        <f>N165+#REF!+N169</f>
        <v>#REF!</v>
      </c>
      <c r="O164" s="168" t="e">
        <f>O165+#REF!+O169</f>
        <v>#REF!</v>
      </c>
      <c r="P164" s="57">
        <f>P165+P169</f>
        <v>0</v>
      </c>
      <c r="Q164" s="183"/>
      <c r="R164" s="183"/>
      <c r="S164" s="183"/>
      <c r="T164" s="183"/>
      <c r="U164" s="183"/>
      <c r="V164" s="183"/>
      <c r="W164" s="57">
        <f>W165+W169</f>
        <v>10480.4</v>
      </c>
    </row>
    <row r="165" spans="1:23" s="32" customFormat="1" ht="99" customHeight="1">
      <c r="A165" s="105" t="s">
        <v>312</v>
      </c>
      <c r="B165" s="52" t="s">
        <v>79</v>
      </c>
      <c r="C165" s="52" t="s">
        <v>66</v>
      </c>
      <c r="D165" s="52" t="s">
        <v>55</v>
      </c>
      <c r="E165" s="52" t="s">
        <v>10</v>
      </c>
      <c r="F165" s="52"/>
      <c r="G165" s="52"/>
      <c r="H165" s="52"/>
      <c r="I165" s="57">
        <f aca="true" t="shared" si="84" ref="I165:K167">I166</f>
        <v>10368.2</v>
      </c>
      <c r="J165" s="57">
        <f t="shared" si="84"/>
        <v>0</v>
      </c>
      <c r="K165" s="57">
        <f t="shared" si="84"/>
        <v>10368.2</v>
      </c>
      <c r="L165" s="57">
        <f aca="true" t="shared" si="85" ref="L165:P167">L166</f>
        <v>10456.1</v>
      </c>
      <c r="M165" s="127">
        <f t="shared" si="85"/>
        <v>0</v>
      </c>
      <c r="N165" s="57">
        <f t="shared" si="85"/>
        <v>0</v>
      </c>
      <c r="O165" s="168">
        <f t="shared" si="85"/>
        <v>0</v>
      </c>
      <c r="P165" s="57">
        <f t="shared" si="85"/>
        <v>0</v>
      </c>
      <c r="Q165" s="183"/>
      <c r="R165" s="183"/>
      <c r="S165" s="183"/>
      <c r="T165" s="183"/>
      <c r="U165" s="183"/>
      <c r="V165" s="183"/>
      <c r="W165" s="57">
        <f>W166</f>
        <v>10456.1</v>
      </c>
    </row>
    <row r="166" spans="1:23" s="32" customFormat="1" ht="32.25" customHeight="1">
      <c r="A166" s="73" t="s">
        <v>124</v>
      </c>
      <c r="B166" s="52" t="s">
        <v>79</v>
      </c>
      <c r="C166" s="52" t="s">
        <v>66</v>
      </c>
      <c r="D166" s="52" t="s">
        <v>55</v>
      </c>
      <c r="E166" s="52" t="s">
        <v>10</v>
      </c>
      <c r="F166" s="52" t="s">
        <v>123</v>
      </c>
      <c r="G166" s="52"/>
      <c r="H166" s="52"/>
      <c r="I166" s="57">
        <f t="shared" si="84"/>
        <v>10368.2</v>
      </c>
      <c r="J166" s="57">
        <f t="shared" si="84"/>
        <v>0</v>
      </c>
      <c r="K166" s="57">
        <f t="shared" si="84"/>
        <v>10368.2</v>
      </c>
      <c r="L166" s="57">
        <f t="shared" si="85"/>
        <v>10456.1</v>
      </c>
      <c r="M166" s="127">
        <f t="shared" si="85"/>
        <v>0</v>
      </c>
      <c r="N166" s="57">
        <f t="shared" si="85"/>
        <v>0</v>
      </c>
      <c r="O166" s="168">
        <f t="shared" si="85"/>
        <v>0</v>
      </c>
      <c r="P166" s="57">
        <f t="shared" si="85"/>
        <v>0</v>
      </c>
      <c r="Q166" s="183"/>
      <c r="R166" s="183"/>
      <c r="S166" s="183"/>
      <c r="T166" s="183"/>
      <c r="U166" s="183"/>
      <c r="V166" s="183"/>
      <c r="W166" s="57">
        <f>W167</f>
        <v>10456.1</v>
      </c>
    </row>
    <row r="167" spans="1:23" s="32" customFormat="1" ht="30" customHeight="1">
      <c r="A167" s="73" t="s">
        <v>165</v>
      </c>
      <c r="B167" s="52" t="s">
        <v>79</v>
      </c>
      <c r="C167" s="52" t="s">
        <v>66</v>
      </c>
      <c r="D167" s="52" t="s">
        <v>55</v>
      </c>
      <c r="E167" s="52" t="s">
        <v>10</v>
      </c>
      <c r="F167" s="52" t="s">
        <v>127</v>
      </c>
      <c r="G167" s="52"/>
      <c r="H167" s="52"/>
      <c r="I167" s="57">
        <f t="shared" si="84"/>
        <v>10368.2</v>
      </c>
      <c r="J167" s="57">
        <f t="shared" si="84"/>
        <v>0</v>
      </c>
      <c r="K167" s="57">
        <f t="shared" si="84"/>
        <v>10368.2</v>
      </c>
      <c r="L167" s="57">
        <f t="shared" si="85"/>
        <v>10456.1</v>
      </c>
      <c r="M167" s="127">
        <f t="shared" si="85"/>
        <v>0</v>
      </c>
      <c r="N167" s="57">
        <f t="shared" si="85"/>
        <v>0</v>
      </c>
      <c r="O167" s="168">
        <f t="shared" si="85"/>
        <v>0</v>
      </c>
      <c r="P167" s="57">
        <f t="shared" si="85"/>
        <v>0</v>
      </c>
      <c r="Q167" s="183"/>
      <c r="R167" s="183"/>
      <c r="S167" s="183"/>
      <c r="T167" s="183"/>
      <c r="U167" s="183"/>
      <c r="V167" s="183"/>
      <c r="W167" s="57">
        <f>W168</f>
        <v>10456.1</v>
      </c>
    </row>
    <row r="168" spans="1:23" s="32" customFormat="1" ht="18" customHeight="1">
      <c r="A168" s="75" t="s">
        <v>100</v>
      </c>
      <c r="B168" s="53" t="s">
        <v>79</v>
      </c>
      <c r="C168" s="53" t="s">
        <v>66</v>
      </c>
      <c r="D168" s="53" t="s">
        <v>55</v>
      </c>
      <c r="E168" s="53" t="s">
        <v>10</v>
      </c>
      <c r="F168" s="64" t="s">
        <v>127</v>
      </c>
      <c r="G168" s="64" t="s">
        <v>86</v>
      </c>
      <c r="H168" s="64"/>
      <c r="I168" s="65">
        <v>10368.2</v>
      </c>
      <c r="J168" s="65">
        <v>0</v>
      </c>
      <c r="K168" s="59">
        <f>I168+J168</f>
        <v>10368.2</v>
      </c>
      <c r="L168" s="65">
        <v>10456.1</v>
      </c>
      <c r="M168" s="136">
        <v>0</v>
      </c>
      <c r="N168" s="65">
        <v>0</v>
      </c>
      <c r="O168" s="177">
        <v>0</v>
      </c>
      <c r="P168" s="65">
        <v>0</v>
      </c>
      <c r="Q168" s="183"/>
      <c r="R168" s="183"/>
      <c r="S168" s="183"/>
      <c r="T168" s="183"/>
      <c r="U168" s="183"/>
      <c r="V168" s="183"/>
      <c r="W168" s="59">
        <f>L168+P168</f>
        <v>10456.1</v>
      </c>
    </row>
    <row r="169" spans="1:23" s="32" customFormat="1" ht="68.25" customHeight="1">
      <c r="A169" s="74" t="s">
        <v>11</v>
      </c>
      <c r="B169" s="52" t="s">
        <v>79</v>
      </c>
      <c r="C169" s="52" t="s">
        <v>66</v>
      </c>
      <c r="D169" s="52" t="s">
        <v>55</v>
      </c>
      <c r="E169" s="52" t="s">
        <v>12</v>
      </c>
      <c r="F169" s="54"/>
      <c r="G169" s="54"/>
      <c r="H169" s="54"/>
      <c r="I169" s="57">
        <f aca="true" t="shared" si="86" ref="I169:K171">I170</f>
        <v>24.3</v>
      </c>
      <c r="J169" s="57">
        <f t="shared" si="86"/>
        <v>0</v>
      </c>
      <c r="K169" s="57">
        <f t="shared" si="86"/>
        <v>24.3</v>
      </c>
      <c r="L169" s="57">
        <f aca="true" t="shared" si="87" ref="L169:P171">L170</f>
        <v>24.3</v>
      </c>
      <c r="M169" s="127">
        <f t="shared" si="87"/>
        <v>0</v>
      </c>
      <c r="N169" s="57">
        <f t="shared" si="87"/>
        <v>0</v>
      </c>
      <c r="O169" s="168">
        <f t="shared" si="87"/>
        <v>0</v>
      </c>
      <c r="P169" s="57">
        <f t="shared" si="87"/>
        <v>0</v>
      </c>
      <c r="Q169" s="183"/>
      <c r="R169" s="183"/>
      <c r="S169" s="183"/>
      <c r="T169" s="183"/>
      <c r="U169" s="183"/>
      <c r="V169" s="183"/>
      <c r="W169" s="57">
        <f>W170</f>
        <v>24.3</v>
      </c>
    </row>
    <row r="170" spans="1:23" s="32" customFormat="1" ht="32.25" customHeight="1">
      <c r="A170" s="73" t="s">
        <v>124</v>
      </c>
      <c r="B170" s="52" t="s">
        <v>79</v>
      </c>
      <c r="C170" s="52" t="s">
        <v>66</v>
      </c>
      <c r="D170" s="52" t="s">
        <v>55</v>
      </c>
      <c r="E170" s="52" t="s">
        <v>12</v>
      </c>
      <c r="F170" s="52" t="s">
        <v>123</v>
      </c>
      <c r="G170" s="54"/>
      <c r="H170" s="54"/>
      <c r="I170" s="57">
        <f t="shared" si="86"/>
        <v>24.3</v>
      </c>
      <c r="J170" s="57">
        <f t="shared" si="86"/>
        <v>0</v>
      </c>
      <c r="K170" s="57">
        <f t="shared" si="86"/>
        <v>24.3</v>
      </c>
      <c r="L170" s="57">
        <f t="shared" si="87"/>
        <v>24.3</v>
      </c>
      <c r="M170" s="127">
        <f t="shared" si="87"/>
        <v>0</v>
      </c>
      <c r="N170" s="57">
        <f t="shared" si="87"/>
        <v>0</v>
      </c>
      <c r="O170" s="168">
        <f t="shared" si="87"/>
        <v>0</v>
      </c>
      <c r="P170" s="57">
        <f t="shared" si="87"/>
        <v>0</v>
      </c>
      <c r="Q170" s="183"/>
      <c r="R170" s="183"/>
      <c r="S170" s="183"/>
      <c r="T170" s="183"/>
      <c r="U170" s="183"/>
      <c r="V170" s="183"/>
      <c r="W170" s="57">
        <f>W171</f>
        <v>24.3</v>
      </c>
    </row>
    <row r="171" spans="1:23" s="32" customFormat="1" ht="27">
      <c r="A171" s="73" t="s">
        <v>126</v>
      </c>
      <c r="B171" s="52" t="s">
        <v>79</v>
      </c>
      <c r="C171" s="52" t="s">
        <v>66</v>
      </c>
      <c r="D171" s="52" t="s">
        <v>55</v>
      </c>
      <c r="E171" s="52" t="s">
        <v>12</v>
      </c>
      <c r="F171" s="52" t="s">
        <v>125</v>
      </c>
      <c r="G171" s="54"/>
      <c r="H171" s="54"/>
      <c r="I171" s="57">
        <f t="shared" si="86"/>
        <v>24.3</v>
      </c>
      <c r="J171" s="57">
        <f t="shared" si="86"/>
        <v>0</v>
      </c>
      <c r="K171" s="57">
        <f t="shared" si="86"/>
        <v>24.3</v>
      </c>
      <c r="L171" s="57">
        <f t="shared" si="87"/>
        <v>24.3</v>
      </c>
      <c r="M171" s="127">
        <f t="shared" si="87"/>
        <v>0</v>
      </c>
      <c r="N171" s="57">
        <f t="shared" si="87"/>
        <v>0</v>
      </c>
      <c r="O171" s="168">
        <f t="shared" si="87"/>
        <v>0</v>
      </c>
      <c r="P171" s="57">
        <f t="shared" si="87"/>
        <v>0</v>
      </c>
      <c r="Q171" s="183"/>
      <c r="R171" s="183"/>
      <c r="S171" s="183"/>
      <c r="T171" s="183"/>
      <c r="U171" s="183"/>
      <c r="V171" s="183"/>
      <c r="W171" s="57">
        <f>W172</f>
        <v>24.3</v>
      </c>
    </row>
    <row r="172" spans="1:23" s="32" customFormat="1" ht="20.25" customHeight="1">
      <c r="A172" s="75" t="s">
        <v>99</v>
      </c>
      <c r="B172" s="53" t="s">
        <v>79</v>
      </c>
      <c r="C172" s="53" t="s">
        <v>66</v>
      </c>
      <c r="D172" s="53" t="s">
        <v>55</v>
      </c>
      <c r="E172" s="53" t="s">
        <v>12</v>
      </c>
      <c r="F172" s="53" t="s">
        <v>125</v>
      </c>
      <c r="G172" s="53" t="s">
        <v>85</v>
      </c>
      <c r="H172" s="63"/>
      <c r="I172" s="59">
        <v>24.3</v>
      </c>
      <c r="J172" s="59">
        <v>0</v>
      </c>
      <c r="K172" s="59">
        <f>I172+J172</f>
        <v>24.3</v>
      </c>
      <c r="L172" s="59">
        <v>24.3</v>
      </c>
      <c r="M172" s="129">
        <v>0</v>
      </c>
      <c r="N172" s="59">
        <v>0</v>
      </c>
      <c r="O172" s="170">
        <v>0</v>
      </c>
      <c r="P172" s="59">
        <v>0</v>
      </c>
      <c r="Q172" s="183"/>
      <c r="R172" s="183"/>
      <c r="S172" s="183"/>
      <c r="T172" s="183"/>
      <c r="U172" s="183"/>
      <c r="V172" s="183"/>
      <c r="W172" s="59">
        <f>L172+P172</f>
        <v>24.3</v>
      </c>
    </row>
    <row r="173" spans="1:23" s="32" customFormat="1" ht="43.5" customHeight="1">
      <c r="A173" s="76" t="s">
        <v>88</v>
      </c>
      <c r="B173" s="54" t="s">
        <v>80</v>
      </c>
      <c r="C173" s="54"/>
      <c r="D173" s="54"/>
      <c r="E173" s="54"/>
      <c r="F173" s="54"/>
      <c r="G173" s="54"/>
      <c r="H173" s="54"/>
      <c r="I173" s="56">
        <f aca="true" t="shared" si="88" ref="I173:P173">I176+I193+I214+I200</f>
        <v>14359.400000000001</v>
      </c>
      <c r="J173" s="56">
        <f t="shared" si="88"/>
        <v>0</v>
      </c>
      <c r="K173" s="56">
        <f t="shared" si="88"/>
        <v>14359.400000000001</v>
      </c>
      <c r="L173" s="56">
        <f t="shared" si="88"/>
        <v>14359.400000000001</v>
      </c>
      <c r="M173" s="130" t="e">
        <f t="shared" si="88"/>
        <v>#REF!</v>
      </c>
      <c r="N173" s="56" t="e">
        <f t="shared" si="88"/>
        <v>#REF!</v>
      </c>
      <c r="O173" s="171" t="e">
        <f t="shared" si="88"/>
        <v>#REF!</v>
      </c>
      <c r="P173" s="56">
        <f t="shared" si="88"/>
        <v>0</v>
      </c>
      <c r="Q173" s="183"/>
      <c r="R173" s="183"/>
      <c r="S173" s="183"/>
      <c r="T173" s="183"/>
      <c r="U173" s="183"/>
      <c r="V173" s="183"/>
      <c r="W173" s="56">
        <f>W176+W193+W214+W200</f>
        <v>14359.400000000001</v>
      </c>
    </row>
    <row r="174" spans="1:23" s="32" customFormat="1" ht="16.5" customHeight="1">
      <c r="A174" s="76" t="s">
        <v>99</v>
      </c>
      <c r="B174" s="54" t="s">
        <v>80</v>
      </c>
      <c r="C174" s="54"/>
      <c r="D174" s="54"/>
      <c r="E174" s="54"/>
      <c r="F174" s="54"/>
      <c r="G174" s="54" t="s">
        <v>85</v>
      </c>
      <c r="H174" s="54"/>
      <c r="I174" s="56">
        <f>I182+I185+I189+I192+I199+I206+I213</f>
        <v>10813.300000000001</v>
      </c>
      <c r="J174" s="56">
        <f>J182+J185+J189+J192+J199+J206+J213</f>
        <v>0</v>
      </c>
      <c r="K174" s="56">
        <f>K182+K185+K189+K192+K199+K206+K213</f>
        <v>10813.300000000001</v>
      </c>
      <c r="L174" s="56">
        <f>L182+L185+L189+L192+L199+L206+L213</f>
        <v>10813.300000000001</v>
      </c>
      <c r="M174" s="130" t="e">
        <f>M182+M185+#REF!+M189+M192+M199+M206+#REF!+#REF!</f>
        <v>#REF!</v>
      </c>
      <c r="N174" s="56" t="e">
        <f>N182+N185+#REF!+N189+N192+N199+N206+#REF!+#REF!</f>
        <v>#REF!</v>
      </c>
      <c r="O174" s="171" t="e">
        <f>O182+O185+#REF!+O189+O192+O199+O206+#REF!+#REF!</f>
        <v>#REF!</v>
      </c>
      <c r="P174" s="56">
        <f>P182+P185+P189+P192+P199+P206+P213</f>
        <v>0</v>
      </c>
      <c r="Q174" s="183"/>
      <c r="R174" s="183"/>
      <c r="S174" s="183"/>
      <c r="T174" s="183"/>
      <c r="U174" s="183"/>
      <c r="V174" s="183"/>
      <c r="W174" s="56">
        <f>W182+W185+W189+W192+W199+W206+W213</f>
        <v>10813.300000000001</v>
      </c>
    </row>
    <row r="175" spans="1:23" s="32" customFormat="1" ht="18" customHeight="1">
      <c r="A175" s="76" t="s">
        <v>100</v>
      </c>
      <c r="B175" s="54" t="s">
        <v>80</v>
      </c>
      <c r="C175" s="54"/>
      <c r="D175" s="54"/>
      <c r="E175" s="54"/>
      <c r="F175" s="54"/>
      <c r="G175" s="54" t="s">
        <v>86</v>
      </c>
      <c r="H175" s="54"/>
      <c r="I175" s="56">
        <f>I220+I224</f>
        <v>3546.1</v>
      </c>
      <c r="J175" s="56">
        <f>J220+J224</f>
        <v>0</v>
      </c>
      <c r="K175" s="56">
        <f>K220+K224</f>
        <v>3546.1</v>
      </c>
      <c r="L175" s="56">
        <f>L220+L224</f>
        <v>3546.1</v>
      </c>
      <c r="M175" s="130" t="e">
        <f>#REF!+M220</f>
        <v>#REF!</v>
      </c>
      <c r="N175" s="56" t="e">
        <f>#REF!+N220</f>
        <v>#REF!</v>
      </c>
      <c r="O175" s="171" t="e">
        <f>#REF!+O220</f>
        <v>#REF!</v>
      </c>
      <c r="P175" s="56">
        <f>P220+P224</f>
        <v>0</v>
      </c>
      <c r="Q175" s="183"/>
      <c r="R175" s="183"/>
      <c r="S175" s="183"/>
      <c r="T175" s="183"/>
      <c r="U175" s="183"/>
      <c r="V175" s="183"/>
      <c r="W175" s="56">
        <f>W220+W224</f>
        <v>3546.1</v>
      </c>
    </row>
    <row r="176" spans="1:23" s="32" customFormat="1" ht="15">
      <c r="A176" s="76" t="s">
        <v>105</v>
      </c>
      <c r="B176" s="54">
        <v>163</v>
      </c>
      <c r="C176" s="54" t="s">
        <v>52</v>
      </c>
      <c r="D176" s="54"/>
      <c r="E176" s="54"/>
      <c r="F176" s="52"/>
      <c r="G176" s="52"/>
      <c r="H176" s="52"/>
      <c r="I176" s="56">
        <f aca="true" t="shared" si="89" ref="I176:K177">I177</f>
        <v>8279.6</v>
      </c>
      <c r="J176" s="56">
        <f t="shared" si="89"/>
        <v>0</v>
      </c>
      <c r="K176" s="56">
        <f t="shared" si="89"/>
        <v>8279.6</v>
      </c>
      <c r="L176" s="56">
        <f aca="true" t="shared" si="90" ref="L176:P177">L177</f>
        <v>8279.6</v>
      </c>
      <c r="M176" s="130" t="e">
        <f t="shared" si="90"/>
        <v>#REF!</v>
      </c>
      <c r="N176" s="56" t="e">
        <f t="shared" si="90"/>
        <v>#REF!</v>
      </c>
      <c r="O176" s="171" t="e">
        <f t="shared" si="90"/>
        <v>#REF!</v>
      </c>
      <c r="P176" s="56">
        <f t="shared" si="90"/>
        <v>0</v>
      </c>
      <c r="Q176" s="183"/>
      <c r="R176" s="183"/>
      <c r="S176" s="183"/>
      <c r="T176" s="183"/>
      <c r="U176" s="183"/>
      <c r="V176" s="183"/>
      <c r="W176" s="56">
        <f>W177</f>
        <v>8279.6</v>
      </c>
    </row>
    <row r="177" spans="1:23" s="32" customFormat="1" ht="15">
      <c r="A177" s="76" t="s">
        <v>39</v>
      </c>
      <c r="B177" s="54">
        <v>163</v>
      </c>
      <c r="C177" s="54" t="s">
        <v>52</v>
      </c>
      <c r="D177" s="54" t="s">
        <v>93</v>
      </c>
      <c r="E177" s="54"/>
      <c r="F177" s="54"/>
      <c r="G177" s="54"/>
      <c r="H177" s="54"/>
      <c r="I177" s="56">
        <f t="shared" si="89"/>
        <v>8279.6</v>
      </c>
      <c r="J177" s="56">
        <f t="shared" si="89"/>
        <v>0</v>
      </c>
      <c r="K177" s="56">
        <f t="shared" si="89"/>
        <v>8279.6</v>
      </c>
      <c r="L177" s="56">
        <f t="shared" si="90"/>
        <v>8279.6</v>
      </c>
      <c r="M177" s="130" t="e">
        <f t="shared" si="90"/>
        <v>#REF!</v>
      </c>
      <c r="N177" s="56" t="e">
        <f t="shared" si="90"/>
        <v>#REF!</v>
      </c>
      <c r="O177" s="171" t="e">
        <f t="shared" si="90"/>
        <v>#REF!</v>
      </c>
      <c r="P177" s="56">
        <f t="shared" si="90"/>
        <v>0</v>
      </c>
      <c r="Q177" s="183"/>
      <c r="R177" s="183"/>
      <c r="S177" s="183"/>
      <c r="T177" s="183"/>
      <c r="U177" s="183"/>
      <c r="V177" s="183"/>
      <c r="W177" s="56">
        <f>W178</f>
        <v>8279.6</v>
      </c>
    </row>
    <row r="178" spans="1:23" s="32" customFormat="1" ht="15">
      <c r="A178" s="73" t="s">
        <v>25</v>
      </c>
      <c r="B178" s="52" t="s">
        <v>80</v>
      </c>
      <c r="C178" s="52" t="s">
        <v>52</v>
      </c>
      <c r="D178" s="52" t="s">
        <v>93</v>
      </c>
      <c r="E178" s="52" t="s">
        <v>210</v>
      </c>
      <c r="F178" s="52"/>
      <c r="G178" s="52"/>
      <c r="H178" s="52"/>
      <c r="I178" s="57">
        <f aca="true" t="shared" si="91" ref="I178:P178">I179+I186</f>
        <v>8279.6</v>
      </c>
      <c r="J178" s="57">
        <f t="shared" si="91"/>
        <v>0</v>
      </c>
      <c r="K178" s="57">
        <f t="shared" si="91"/>
        <v>8279.6</v>
      </c>
      <c r="L178" s="57">
        <f t="shared" si="91"/>
        <v>8279.6</v>
      </c>
      <c r="M178" s="127" t="e">
        <f t="shared" si="91"/>
        <v>#REF!</v>
      </c>
      <c r="N178" s="57" t="e">
        <f t="shared" si="91"/>
        <v>#REF!</v>
      </c>
      <c r="O178" s="168" t="e">
        <f t="shared" si="91"/>
        <v>#REF!</v>
      </c>
      <c r="P178" s="57">
        <f t="shared" si="91"/>
        <v>0</v>
      </c>
      <c r="Q178" s="183"/>
      <c r="R178" s="183"/>
      <c r="S178" s="183"/>
      <c r="T178" s="183"/>
      <c r="U178" s="183"/>
      <c r="V178" s="183"/>
      <c r="W178" s="57">
        <f>W179+W186</f>
        <v>8279.6</v>
      </c>
    </row>
    <row r="179" spans="1:23" s="32" customFormat="1" ht="27">
      <c r="A179" s="78" t="s">
        <v>107</v>
      </c>
      <c r="B179" s="52" t="s">
        <v>80</v>
      </c>
      <c r="C179" s="52" t="s">
        <v>52</v>
      </c>
      <c r="D179" s="52" t="s">
        <v>93</v>
      </c>
      <c r="E179" s="52" t="s">
        <v>211</v>
      </c>
      <c r="F179" s="52"/>
      <c r="G179" s="52"/>
      <c r="H179" s="52"/>
      <c r="I179" s="57">
        <f>I181+I183</f>
        <v>6979.6</v>
      </c>
      <c r="J179" s="57">
        <f>J181+J183</f>
        <v>0</v>
      </c>
      <c r="K179" s="57">
        <f>K181+K183</f>
        <v>6979.6</v>
      </c>
      <c r="L179" s="57">
        <f>L181+L183</f>
        <v>6979.6</v>
      </c>
      <c r="M179" s="127" t="e">
        <f>M181+M183+#REF!</f>
        <v>#REF!</v>
      </c>
      <c r="N179" s="57" t="e">
        <f>N181+N183+#REF!</f>
        <v>#REF!</v>
      </c>
      <c r="O179" s="168" t="e">
        <f>O181+O183+#REF!</f>
        <v>#REF!</v>
      </c>
      <c r="P179" s="57">
        <f>P181+P183</f>
        <v>0</v>
      </c>
      <c r="Q179" s="183"/>
      <c r="R179" s="183"/>
      <c r="S179" s="183"/>
      <c r="T179" s="183"/>
      <c r="U179" s="183"/>
      <c r="V179" s="183"/>
      <c r="W179" s="57">
        <f>W181+W183</f>
        <v>6979.6</v>
      </c>
    </row>
    <row r="180" spans="1:23" s="32" customFormat="1" ht="87" customHeight="1">
      <c r="A180" s="73" t="s">
        <v>344</v>
      </c>
      <c r="B180" s="52" t="s">
        <v>80</v>
      </c>
      <c r="C180" s="52" t="s">
        <v>52</v>
      </c>
      <c r="D180" s="52" t="s">
        <v>93</v>
      </c>
      <c r="E180" s="52" t="s">
        <v>211</v>
      </c>
      <c r="F180" s="52" t="s">
        <v>108</v>
      </c>
      <c r="G180" s="52"/>
      <c r="H180" s="52"/>
      <c r="I180" s="57">
        <f aca="true" t="shared" si="92" ref="I180:K181">I181</f>
        <v>6583.8</v>
      </c>
      <c r="J180" s="57">
        <f t="shared" si="92"/>
        <v>0</v>
      </c>
      <c r="K180" s="57">
        <f t="shared" si="92"/>
        <v>6583.8</v>
      </c>
      <c r="L180" s="57">
        <f aca="true" t="shared" si="93" ref="L180:P181">L181</f>
        <v>6583.8</v>
      </c>
      <c r="M180" s="128">
        <f t="shared" si="93"/>
        <v>0</v>
      </c>
      <c r="N180" s="58">
        <f t="shared" si="93"/>
        <v>0</v>
      </c>
      <c r="O180" s="169">
        <f t="shared" si="93"/>
        <v>0</v>
      </c>
      <c r="P180" s="57">
        <f t="shared" si="93"/>
        <v>0</v>
      </c>
      <c r="Q180" s="183"/>
      <c r="R180" s="183"/>
      <c r="S180" s="183"/>
      <c r="T180" s="183"/>
      <c r="U180" s="183"/>
      <c r="V180" s="183"/>
      <c r="W180" s="57">
        <f>W181</f>
        <v>6583.8</v>
      </c>
    </row>
    <row r="181" spans="1:23" s="32" customFormat="1" ht="27">
      <c r="A181" s="73" t="s">
        <v>343</v>
      </c>
      <c r="B181" s="52">
        <v>163</v>
      </c>
      <c r="C181" s="52" t="s">
        <v>52</v>
      </c>
      <c r="D181" s="52" t="s">
        <v>93</v>
      </c>
      <c r="E181" s="52" t="s">
        <v>211</v>
      </c>
      <c r="F181" s="52" t="s">
        <v>109</v>
      </c>
      <c r="G181" s="52"/>
      <c r="H181" s="52"/>
      <c r="I181" s="57">
        <f t="shared" si="92"/>
        <v>6583.8</v>
      </c>
      <c r="J181" s="57">
        <f t="shared" si="92"/>
        <v>0</v>
      </c>
      <c r="K181" s="57">
        <f t="shared" si="92"/>
        <v>6583.8</v>
      </c>
      <c r="L181" s="57">
        <f t="shared" si="93"/>
        <v>6583.8</v>
      </c>
      <c r="M181" s="128">
        <f t="shared" si="93"/>
        <v>0</v>
      </c>
      <c r="N181" s="58">
        <f t="shared" si="93"/>
        <v>0</v>
      </c>
      <c r="O181" s="169">
        <f t="shared" si="93"/>
        <v>0</v>
      </c>
      <c r="P181" s="57">
        <f t="shared" si="93"/>
        <v>0</v>
      </c>
      <c r="Q181" s="183"/>
      <c r="R181" s="183"/>
      <c r="S181" s="183"/>
      <c r="T181" s="183"/>
      <c r="U181" s="183"/>
      <c r="V181" s="183"/>
      <c r="W181" s="57">
        <f>W182</f>
        <v>6583.8</v>
      </c>
    </row>
    <row r="182" spans="1:23" s="32" customFormat="1" ht="17.25" customHeight="1">
      <c r="A182" s="75" t="s">
        <v>99</v>
      </c>
      <c r="B182" s="53">
        <v>163</v>
      </c>
      <c r="C182" s="53" t="s">
        <v>52</v>
      </c>
      <c r="D182" s="53" t="s">
        <v>93</v>
      </c>
      <c r="E182" s="53" t="s">
        <v>211</v>
      </c>
      <c r="F182" s="53" t="s">
        <v>109</v>
      </c>
      <c r="G182" s="53" t="s">
        <v>85</v>
      </c>
      <c r="H182" s="53"/>
      <c r="I182" s="59">
        <v>6583.8</v>
      </c>
      <c r="J182" s="59">
        <v>0</v>
      </c>
      <c r="K182" s="59">
        <f>I182+J182</f>
        <v>6583.8</v>
      </c>
      <c r="L182" s="59">
        <v>6583.8</v>
      </c>
      <c r="M182" s="129">
        <v>0</v>
      </c>
      <c r="N182" s="59">
        <v>0</v>
      </c>
      <c r="O182" s="170">
        <v>0</v>
      </c>
      <c r="P182" s="59">
        <v>0</v>
      </c>
      <c r="Q182" s="183"/>
      <c r="R182" s="183"/>
      <c r="S182" s="183"/>
      <c r="T182" s="183"/>
      <c r="U182" s="183"/>
      <c r="V182" s="183"/>
      <c r="W182" s="59">
        <f>L182+P182</f>
        <v>6583.8</v>
      </c>
    </row>
    <row r="183" spans="1:23" s="32" customFormat="1" ht="41.25">
      <c r="A183" s="74" t="s">
        <v>374</v>
      </c>
      <c r="B183" s="52">
        <v>163</v>
      </c>
      <c r="C183" s="52" t="s">
        <v>52</v>
      </c>
      <c r="D183" s="52" t="s">
        <v>93</v>
      </c>
      <c r="E183" s="52" t="s">
        <v>211</v>
      </c>
      <c r="F183" s="52" t="s">
        <v>110</v>
      </c>
      <c r="G183" s="52"/>
      <c r="H183" s="52"/>
      <c r="I183" s="57">
        <f aca="true" t="shared" si="94" ref="I183:K184">I184</f>
        <v>395.8</v>
      </c>
      <c r="J183" s="57">
        <f t="shared" si="94"/>
        <v>0</v>
      </c>
      <c r="K183" s="57">
        <f t="shared" si="94"/>
        <v>395.8</v>
      </c>
      <c r="L183" s="57">
        <f aca="true" t="shared" si="95" ref="L183:P184">L184</f>
        <v>395.8</v>
      </c>
      <c r="M183" s="128">
        <f t="shared" si="95"/>
        <v>0</v>
      </c>
      <c r="N183" s="58">
        <f t="shared" si="95"/>
        <v>0</v>
      </c>
      <c r="O183" s="169">
        <f t="shared" si="95"/>
        <v>0</v>
      </c>
      <c r="P183" s="57">
        <f t="shared" si="95"/>
        <v>0</v>
      </c>
      <c r="Q183" s="183"/>
      <c r="R183" s="183"/>
      <c r="S183" s="183"/>
      <c r="T183" s="183"/>
      <c r="U183" s="183"/>
      <c r="V183" s="183"/>
      <c r="W183" s="57">
        <f>W184</f>
        <v>395.8</v>
      </c>
    </row>
    <row r="184" spans="1:23" s="32" customFormat="1" ht="41.25">
      <c r="A184" s="74" t="s">
        <v>346</v>
      </c>
      <c r="B184" s="52">
        <v>163</v>
      </c>
      <c r="C184" s="52" t="s">
        <v>52</v>
      </c>
      <c r="D184" s="52" t="s">
        <v>93</v>
      </c>
      <c r="E184" s="52" t="s">
        <v>211</v>
      </c>
      <c r="F184" s="52" t="s">
        <v>112</v>
      </c>
      <c r="G184" s="52"/>
      <c r="H184" s="52"/>
      <c r="I184" s="57">
        <f t="shared" si="94"/>
        <v>395.8</v>
      </c>
      <c r="J184" s="57">
        <f t="shared" si="94"/>
        <v>0</v>
      </c>
      <c r="K184" s="57">
        <f t="shared" si="94"/>
        <v>395.8</v>
      </c>
      <c r="L184" s="57">
        <f t="shared" si="95"/>
        <v>395.8</v>
      </c>
      <c r="M184" s="128">
        <f t="shared" si="95"/>
        <v>0</v>
      </c>
      <c r="N184" s="58">
        <f t="shared" si="95"/>
        <v>0</v>
      </c>
      <c r="O184" s="169">
        <f t="shared" si="95"/>
        <v>0</v>
      </c>
      <c r="P184" s="57">
        <f t="shared" si="95"/>
        <v>0</v>
      </c>
      <c r="Q184" s="183"/>
      <c r="R184" s="183"/>
      <c r="S184" s="183"/>
      <c r="T184" s="183"/>
      <c r="U184" s="183"/>
      <c r="V184" s="183"/>
      <c r="W184" s="57">
        <f>W185</f>
        <v>395.8</v>
      </c>
    </row>
    <row r="185" spans="1:23" s="32" customFormat="1" ht="17.25" customHeight="1">
      <c r="A185" s="75" t="s">
        <v>99</v>
      </c>
      <c r="B185" s="53">
        <v>163</v>
      </c>
      <c r="C185" s="53" t="s">
        <v>52</v>
      </c>
      <c r="D185" s="53" t="s">
        <v>93</v>
      </c>
      <c r="E185" s="53" t="s">
        <v>211</v>
      </c>
      <c r="F185" s="53" t="s">
        <v>112</v>
      </c>
      <c r="G185" s="53" t="s">
        <v>85</v>
      </c>
      <c r="H185" s="53"/>
      <c r="I185" s="59">
        <v>395.8</v>
      </c>
      <c r="J185" s="59">
        <v>0</v>
      </c>
      <c r="K185" s="59">
        <f>I185+J185</f>
        <v>395.8</v>
      </c>
      <c r="L185" s="59">
        <v>395.8</v>
      </c>
      <c r="M185" s="135">
        <v>0</v>
      </c>
      <c r="N185" s="60">
        <v>0</v>
      </c>
      <c r="O185" s="176">
        <v>0</v>
      </c>
      <c r="P185" s="59">
        <v>0</v>
      </c>
      <c r="Q185" s="183"/>
      <c r="R185" s="183"/>
      <c r="S185" s="183"/>
      <c r="T185" s="183"/>
      <c r="U185" s="183"/>
      <c r="V185" s="183"/>
      <c r="W185" s="59">
        <f>L185+P185</f>
        <v>395.8</v>
      </c>
    </row>
    <row r="186" spans="1:23" s="32" customFormat="1" ht="57" customHeight="1">
      <c r="A186" s="74" t="s">
        <v>8</v>
      </c>
      <c r="B186" s="52">
        <v>163</v>
      </c>
      <c r="C186" s="52" t="s">
        <v>52</v>
      </c>
      <c r="D186" s="52" t="s">
        <v>93</v>
      </c>
      <c r="E186" s="52" t="s">
        <v>9</v>
      </c>
      <c r="F186" s="52"/>
      <c r="G186" s="52"/>
      <c r="H186" s="52"/>
      <c r="I186" s="57">
        <f aca="true" t="shared" si="96" ref="I186:P186">I187+I190</f>
        <v>1300</v>
      </c>
      <c r="J186" s="57">
        <f t="shared" si="96"/>
        <v>0</v>
      </c>
      <c r="K186" s="57">
        <f t="shared" si="96"/>
        <v>1300</v>
      </c>
      <c r="L186" s="57">
        <f t="shared" si="96"/>
        <v>1300</v>
      </c>
      <c r="M186" s="127">
        <f t="shared" si="96"/>
        <v>0</v>
      </c>
      <c r="N186" s="57">
        <f t="shared" si="96"/>
        <v>0</v>
      </c>
      <c r="O186" s="168">
        <f t="shared" si="96"/>
        <v>0</v>
      </c>
      <c r="P186" s="57">
        <f t="shared" si="96"/>
        <v>0</v>
      </c>
      <c r="Q186" s="183"/>
      <c r="R186" s="183"/>
      <c r="S186" s="183"/>
      <c r="T186" s="183"/>
      <c r="U186" s="183"/>
      <c r="V186" s="183"/>
      <c r="W186" s="57">
        <f>W187+W190</f>
        <v>1300</v>
      </c>
    </row>
    <row r="187" spans="1:23" s="32" customFormat="1" ht="44.25" customHeight="1">
      <c r="A187" s="74" t="s">
        <v>374</v>
      </c>
      <c r="B187" s="52" t="s">
        <v>80</v>
      </c>
      <c r="C187" s="52" t="s">
        <v>52</v>
      </c>
      <c r="D187" s="52" t="s">
        <v>93</v>
      </c>
      <c r="E187" s="52" t="s">
        <v>9</v>
      </c>
      <c r="F187" s="52" t="s">
        <v>110</v>
      </c>
      <c r="G187" s="52"/>
      <c r="H187" s="52"/>
      <c r="I187" s="57">
        <f aca="true" t="shared" si="97" ref="I187:K188">I188</f>
        <v>1295.8</v>
      </c>
      <c r="J187" s="57">
        <f t="shared" si="97"/>
        <v>0</v>
      </c>
      <c r="K187" s="57">
        <f t="shared" si="97"/>
        <v>1295.8</v>
      </c>
      <c r="L187" s="57">
        <f aca="true" t="shared" si="98" ref="L187:P188">L188</f>
        <v>1295.8</v>
      </c>
      <c r="M187" s="127">
        <f t="shared" si="98"/>
        <v>0</v>
      </c>
      <c r="N187" s="57">
        <f t="shared" si="98"/>
        <v>0</v>
      </c>
      <c r="O187" s="168">
        <f t="shared" si="98"/>
        <v>0</v>
      </c>
      <c r="P187" s="57">
        <f t="shared" si="98"/>
        <v>0</v>
      </c>
      <c r="Q187" s="183"/>
      <c r="R187" s="183"/>
      <c r="S187" s="183"/>
      <c r="T187" s="183"/>
      <c r="U187" s="183"/>
      <c r="V187" s="183"/>
      <c r="W187" s="57">
        <f>W188</f>
        <v>1295.8</v>
      </c>
    </row>
    <row r="188" spans="1:23" s="32" customFormat="1" ht="42.75" customHeight="1">
      <c r="A188" s="74" t="s">
        <v>346</v>
      </c>
      <c r="B188" s="52" t="s">
        <v>80</v>
      </c>
      <c r="C188" s="52" t="s">
        <v>52</v>
      </c>
      <c r="D188" s="52" t="s">
        <v>93</v>
      </c>
      <c r="E188" s="52" t="s">
        <v>9</v>
      </c>
      <c r="F188" s="52" t="s">
        <v>112</v>
      </c>
      <c r="G188" s="52"/>
      <c r="H188" s="52"/>
      <c r="I188" s="57">
        <f t="shared" si="97"/>
        <v>1295.8</v>
      </c>
      <c r="J188" s="57">
        <f t="shared" si="97"/>
        <v>0</v>
      </c>
      <c r="K188" s="57">
        <f t="shared" si="97"/>
        <v>1295.8</v>
      </c>
      <c r="L188" s="57">
        <f t="shared" si="98"/>
        <v>1295.8</v>
      </c>
      <c r="M188" s="127">
        <f t="shared" si="98"/>
        <v>0</v>
      </c>
      <c r="N188" s="57">
        <f t="shared" si="98"/>
        <v>0</v>
      </c>
      <c r="O188" s="168">
        <f t="shared" si="98"/>
        <v>0</v>
      </c>
      <c r="P188" s="57">
        <f t="shared" si="98"/>
        <v>0</v>
      </c>
      <c r="Q188" s="183"/>
      <c r="R188" s="183"/>
      <c r="S188" s="183"/>
      <c r="T188" s="183"/>
      <c r="U188" s="183"/>
      <c r="V188" s="183"/>
      <c r="W188" s="57">
        <f>W189</f>
        <v>1295.8</v>
      </c>
    </row>
    <row r="189" spans="1:23" s="41" customFormat="1" ht="18.75" customHeight="1">
      <c r="A189" s="77" t="s">
        <v>99</v>
      </c>
      <c r="B189" s="53" t="s">
        <v>80</v>
      </c>
      <c r="C189" s="53" t="s">
        <v>52</v>
      </c>
      <c r="D189" s="53" t="s">
        <v>93</v>
      </c>
      <c r="E189" s="53" t="s">
        <v>9</v>
      </c>
      <c r="F189" s="53" t="s">
        <v>112</v>
      </c>
      <c r="G189" s="53" t="s">
        <v>85</v>
      </c>
      <c r="H189" s="53"/>
      <c r="I189" s="59">
        <v>1295.8</v>
      </c>
      <c r="J189" s="59">
        <v>0</v>
      </c>
      <c r="K189" s="59">
        <f>I189+J189</f>
        <v>1295.8</v>
      </c>
      <c r="L189" s="59">
        <v>1295.8</v>
      </c>
      <c r="M189" s="129">
        <v>0</v>
      </c>
      <c r="N189" s="59">
        <v>0</v>
      </c>
      <c r="O189" s="170">
        <v>0</v>
      </c>
      <c r="P189" s="59">
        <v>0</v>
      </c>
      <c r="Q189" s="183"/>
      <c r="R189" s="183"/>
      <c r="S189" s="183"/>
      <c r="T189" s="183"/>
      <c r="U189" s="183"/>
      <c r="V189" s="183"/>
      <c r="W189" s="59">
        <f>L189+P189</f>
        <v>1295.8</v>
      </c>
    </row>
    <row r="190" spans="1:23" s="41" customFormat="1" ht="15">
      <c r="A190" s="74" t="s">
        <v>120</v>
      </c>
      <c r="B190" s="52">
        <v>163</v>
      </c>
      <c r="C190" s="52" t="s">
        <v>52</v>
      </c>
      <c r="D190" s="52" t="s">
        <v>93</v>
      </c>
      <c r="E190" s="52" t="s">
        <v>9</v>
      </c>
      <c r="F190" s="52" t="s">
        <v>119</v>
      </c>
      <c r="G190" s="52"/>
      <c r="H190" s="52"/>
      <c r="I190" s="57">
        <f aca="true" t="shared" si="99" ref="I190:K191">I191</f>
        <v>4.2</v>
      </c>
      <c r="J190" s="57">
        <f t="shared" si="99"/>
        <v>0</v>
      </c>
      <c r="K190" s="57">
        <f t="shared" si="99"/>
        <v>4.2</v>
      </c>
      <c r="L190" s="57">
        <f aca="true" t="shared" si="100" ref="L190:P191">L191</f>
        <v>4.2</v>
      </c>
      <c r="M190" s="127">
        <f t="shared" si="100"/>
        <v>0</v>
      </c>
      <c r="N190" s="57">
        <f t="shared" si="100"/>
        <v>0</v>
      </c>
      <c r="O190" s="168">
        <f t="shared" si="100"/>
        <v>0</v>
      </c>
      <c r="P190" s="57">
        <f t="shared" si="100"/>
        <v>0</v>
      </c>
      <c r="Q190" s="183"/>
      <c r="R190" s="183"/>
      <c r="S190" s="183"/>
      <c r="T190" s="183"/>
      <c r="U190" s="183"/>
      <c r="V190" s="183"/>
      <c r="W190" s="57">
        <f>W191</f>
        <v>4.2</v>
      </c>
    </row>
    <row r="191" spans="1:23" s="41" customFormat="1" ht="15">
      <c r="A191" s="74" t="s">
        <v>122</v>
      </c>
      <c r="B191" s="52">
        <v>163</v>
      </c>
      <c r="C191" s="52" t="s">
        <v>52</v>
      </c>
      <c r="D191" s="52" t="s">
        <v>93</v>
      </c>
      <c r="E191" s="52" t="s">
        <v>9</v>
      </c>
      <c r="F191" s="52" t="s">
        <v>121</v>
      </c>
      <c r="G191" s="52"/>
      <c r="H191" s="52"/>
      <c r="I191" s="57">
        <f t="shared" si="99"/>
        <v>4.2</v>
      </c>
      <c r="J191" s="57">
        <f t="shared" si="99"/>
        <v>0</v>
      </c>
      <c r="K191" s="57">
        <f t="shared" si="99"/>
        <v>4.2</v>
      </c>
      <c r="L191" s="57">
        <f t="shared" si="100"/>
        <v>4.2</v>
      </c>
      <c r="M191" s="127">
        <f t="shared" si="100"/>
        <v>0</v>
      </c>
      <c r="N191" s="57">
        <f t="shared" si="100"/>
        <v>0</v>
      </c>
      <c r="O191" s="168">
        <f t="shared" si="100"/>
        <v>0</v>
      </c>
      <c r="P191" s="57">
        <f t="shared" si="100"/>
        <v>0</v>
      </c>
      <c r="Q191" s="183"/>
      <c r="R191" s="183"/>
      <c r="S191" s="183"/>
      <c r="T191" s="183"/>
      <c r="U191" s="183"/>
      <c r="V191" s="183"/>
      <c r="W191" s="57">
        <f>W192</f>
        <v>4.2</v>
      </c>
    </row>
    <row r="192" spans="1:23" s="41" customFormat="1" ht="18.75" customHeight="1">
      <c r="A192" s="75" t="s">
        <v>99</v>
      </c>
      <c r="B192" s="53">
        <v>163</v>
      </c>
      <c r="C192" s="53" t="s">
        <v>52</v>
      </c>
      <c r="D192" s="53" t="s">
        <v>93</v>
      </c>
      <c r="E192" s="53" t="s">
        <v>9</v>
      </c>
      <c r="F192" s="53" t="s">
        <v>121</v>
      </c>
      <c r="G192" s="53" t="s">
        <v>85</v>
      </c>
      <c r="H192" s="53"/>
      <c r="I192" s="59">
        <v>4.2</v>
      </c>
      <c r="J192" s="59">
        <v>0</v>
      </c>
      <c r="K192" s="59">
        <f>I192+J192</f>
        <v>4.2</v>
      </c>
      <c r="L192" s="59">
        <v>4.2</v>
      </c>
      <c r="M192" s="129">
        <v>0</v>
      </c>
      <c r="N192" s="59">
        <v>0</v>
      </c>
      <c r="O192" s="170">
        <v>0</v>
      </c>
      <c r="P192" s="59">
        <v>0</v>
      </c>
      <c r="Q192" s="183"/>
      <c r="R192" s="183"/>
      <c r="S192" s="183"/>
      <c r="T192" s="183"/>
      <c r="U192" s="183"/>
      <c r="V192" s="183"/>
      <c r="W192" s="59">
        <f>L192+P192</f>
        <v>4.2</v>
      </c>
    </row>
    <row r="193" spans="1:23" s="41" customFormat="1" ht="15">
      <c r="A193" s="76" t="s">
        <v>40</v>
      </c>
      <c r="B193" s="54" t="s">
        <v>80</v>
      </c>
      <c r="C193" s="54" t="s">
        <v>55</v>
      </c>
      <c r="D193" s="54"/>
      <c r="E193" s="52"/>
      <c r="F193" s="52"/>
      <c r="G193" s="52"/>
      <c r="H193" s="52"/>
      <c r="I193" s="56">
        <f aca="true" t="shared" si="101" ref="I193:P193">I194</f>
        <v>200</v>
      </c>
      <c r="J193" s="56">
        <f t="shared" si="101"/>
        <v>0</v>
      </c>
      <c r="K193" s="56">
        <f t="shared" si="101"/>
        <v>200</v>
      </c>
      <c r="L193" s="56">
        <f t="shared" si="101"/>
        <v>200</v>
      </c>
      <c r="M193" s="134">
        <f t="shared" si="101"/>
        <v>0</v>
      </c>
      <c r="N193" s="55">
        <f t="shared" si="101"/>
        <v>0</v>
      </c>
      <c r="O193" s="175">
        <f t="shared" si="101"/>
        <v>0</v>
      </c>
      <c r="P193" s="56">
        <f t="shared" si="101"/>
        <v>0</v>
      </c>
      <c r="Q193" s="183"/>
      <c r="R193" s="183"/>
      <c r="S193" s="183"/>
      <c r="T193" s="183"/>
      <c r="U193" s="183"/>
      <c r="V193" s="183"/>
      <c r="W193" s="56">
        <f aca="true" t="shared" si="102" ref="W193:W198">W194</f>
        <v>200</v>
      </c>
    </row>
    <row r="194" spans="1:43" s="29" customFormat="1" ht="27">
      <c r="A194" s="76" t="s">
        <v>70</v>
      </c>
      <c r="B194" s="54" t="s">
        <v>80</v>
      </c>
      <c r="C194" s="54" t="s">
        <v>55</v>
      </c>
      <c r="D194" s="54" t="s">
        <v>67</v>
      </c>
      <c r="E194" s="52"/>
      <c r="F194" s="52"/>
      <c r="G194" s="52"/>
      <c r="H194" s="52"/>
      <c r="I194" s="56">
        <f aca="true" t="shared" si="103" ref="I194:P198">I195</f>
        <v>200</v>
      </c>
      <c r="J194" s="56">
        <f t="shared" si="103"/>
        <v>0</v>
      </c>
      <c r="K194" s="56">
        <f t="shared" si="103"/>
        <v>200</v>
      </c>
      <c r="L194" s="56">
        <f t="shared" si="103"/>
        <v>200</v>
      </c>
      <c r="M194" s="130">
        <f t="shared" si="103"/>
        <v>0</v>
      </c>
      <c r="N194" s="56">
        <f t="shared" si="103"/>
        <v>0</v>
      </c>
      <c r="O194" s="171">
        <f t="shared" si="103"/>
        <v>0</v>
      </c>
      <c r="P194" s="56">
        <f t="shared" si="103"/>
        <v>0</v>
      </c>
      <c r="Q194" s="183"/>
      <c r="R194" s="183"/>
      <c r="S194" s="183"/>
      <c r="T194" s="183"/>
      <c r="U194" s="183"/>
      <c r="V194" s="183"/>
      <c r="W194" s="56">
        <f t="shared" si="102"/>
        <v>200</v>
      </c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</row>
    <row r="195" spans="1:43" s="29" customFormat="1" ht="17.25">
      <c r="A195" s="73" t="s">
        <v>25</v>
      </c>
      <c r="B195" s="52" t="s">
        <v>80</v>
      </c>
      <c r="C195" s="52" t="s">
        <v>55</v>
      </c>
      <c r="D195" s="52" t="s">
        <v>67</v>
      </c>
      <c r="E195" s="52" t="s">
        <v>210</v>
      </c>
      <c r="F195" s="52"/>
      <c r="G195" s="52"/>
      <c r="H195" s="52"/>
      <c r="I195" s="57">
        <f t="shared" si="103"/>
        <v>200</v>
      </c>
      <c r="J195" s="57">
        <f t="shared" si="103"/>
        <v>0</v>
      </c>
      <c r="K195" s="57">
        <f t="shared" si="103"/>
        <v>200</v>
      </c>
      <c r="L195" s="57">
        <f t="shared" si="103"/>
        <v>200</v>
      </c>
      <c r="M195" s="127">
        <f t="shared" si="103"/>
        <v>0</v>
      </c>
      <c r="N195" s="57">
        <f t="shared" si="103"/>
        <v>0</v>
      </c>
      <c r="O195" s="168">
        <f t="shared" si="103"/>
        <v>0</v>
      </c>
      <c r="P195" s="57">
        <f t="shared" si="103"/>
        <v>0</v>
      </c>
      <c r="Q195" s="183"/>
      <c r="R195" s="183"/>
      <c r="S195" s="183"/>
      <c r="T195" s="183"/>
      <c r="U195" s="183"/>
      <c r="V195" s="183"/>
      <c r="W195" s="57">
        <f t="shared" si="102"/>
        <v>200</v>
      </c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</row>
    <row r="196" spans="1:43" s="29" customFormat="1" ht="44.25" customHeight="1">
      <c r="A196" s="73" t="s">
        <v>177</v>
      </c>
      <c r="B196" s="52" t="s">
        <v>80</v>
      </c>
      <c r="C196" s="52" t="s">
        <v>55</v>
      </c>
      <c r="D196" s="52" t="s">
        <v>67</v>
      </c>
      <c r="E196" s="52" t="s">
        <v>306</v>
      </c>
      <c r="F196" s="52"/>
      <c r="G196" s="52"/>
      <c r="H196" s="52"/>
      <c r="I196" s="57">
        <f t="shared" si="103"/>
        <v>200</v>
      </c>
      <c r="J196" s="57">
        <f t="shared" si="103"/>
        <v>0</v>
      </c>
      <c r="K196" s="57">
        <f t="shared" si="103"/>
        <v>200</v>
      </c>
      <c r="L196" s="57">
        <f t="shared" si="103"/>
        <v>200</v>
      </c>
      <c r="M196" s="127">
        <f t="shared" si="103"/>
        <v>0</v>
      </c>
      <c r="N196" s="57">
        <f t="shared" si="103"/>
        <v>0</v>
      </c>
      <c r="O196" s="168">
        <f t="shared" si="103"/>
        <v>0</v>
      </c>
      <c r="P196" s="57">
        <f t="shared" si="103"/>
        <v>0</v>
      </c>
      <c r="Q196" s="183"/>
      <c r="R196" s="183"/>
      <c r="S196" s="183"/>
      <c r="T196" s="183"/>
      <c r="U196" s="183"/>
      <c r="V196" s="183"/>
      <c r="W196" s="57">
        <f t="shared" si="102"/>
        <v>200</v>
      </c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</row>
    <row r="197" spans="1:43" s="29" customFormat="1" ht="42">
      <c r="A197" s="74" t="s">
        <v>374</v>
      </c>
      <c r="B197" s="52" t="s">
        <v>80</v>
      </c>
      <c r="C197" s="52" t="s">
        <v>55</v>
      </c>
      <c r="D197" s="52" t="s">
        <v>67</v>
      </c>
      <c r="E197" s="52" t="s">
        <v>306</v>
      </c>
      <c r="F197" s="52" t="s">
        <v>110</v>
      </c>
      <c r="G197" s="52"/>
      <c r="H197" s="52"/>
      <c r="I197" s="57">
        <f t="shared" si="103"/>
        <v>200</v>
      </c>
      <c r="J197" s="57">
        <f t="shared" si="103"/>
        <v>0</v>
      </c>
      <c r="K197" s="57">
        <f t="shared" si="103"/>
        <v>200</v>
      </c>
      <c r="L197" s="57">
        <f t="shared" si="103"/>
        <v>200</v>
      </c>
      <c r="M197" s="127">
        <f t="shared" si="103"/>
        <v>0</v>
      </c>
      <c r="N197" s="57">
        <f t="shared" si="103"/>
        <v>0</v>
      </c>
      <c r="O197" s="168">
        <f t="shared" si="103"/>
        <v>0</v>
      </c>
      <c r="P197" s="57">
        <f t="shared" si="103"/>
        <v>0</v>
      </c>
      <c r="Q197" s="183"/>
      <c r="R197" s="183"/>
      <c r="S197" s="183"/>
      <c r="T197" s="183"/>
      <c r="U197" s="183"/>
      <c r="V197" s="183"/>
      <c r="W197" s="57">
        <f t="shared" si="102"/>
        <v>200</v>
      </c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</row>
    <row r="198" spans="1:43" s="29" customFormat="1" ht="42">
      <c r="A198" s="74" t="s">
        <v>346</v>
      </c>
      <c r="B198" s="52" t="s">
        <v>80</v>
      </c>
      <c r="C198" s="52" t="s">
        <v>55</v>
      </c>
      <c r="D198" s="52" t="s">
        <v>67</v>
      </c>
      <c r="E198" s="52" t="s">
        <v>306</v>
      </c>
      <c r="F198" s="52" t="s">
        <v>112</v>
      </c>
      <c r="G198" s="52"/>
      <c r="H198" s="52"/>
      <c r="I198" s="57">
        <f t="shared" si="103"/>
        <v>200</v>
      </c>
      <c r="J198" s="57">
        <f t="shared" si="103"/>
        <v>0</v>
      </c>
      <c r="K198" s="57">
        <f t="shared" si="103"/>
        <v>200</v>
      </c>
      <c r="L198" s="57">
        <f t="shared" si="103"/>
        <v>200</v>
      </c>
      <c r="M198" s="127">
        <f t="shared" si="103"/>
        <v>0</v>
      </c>
      <c r="N198" s="57">
        <f t="shared" si="103"/>
        <v>0</v>
      </c>
      <c r="O198" s="168">
        <f t="shared" si="103"/>
        <v>0</v>
      </c>
      <c r="P198" s="57">
        <f t="shared" si="103"/>
        <v>0</v>
      </c>
      <c r="Q198" s="183"/>
      <c r="R198" s="183"/>
      <c r="S198" s="183"/>
      <c r="T198" s="183"/>
      <c r="U198" s="183"/>
      <c r="V198" s="183"/>
      <c r="W198" s="57">
        <f t="shared" si="102"/>
        <v>200</v>
      </c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</row>
    <row r="199" spans="1:43" s="29" customFormat="1" ht="14.25" customHeight="1">
      <c r="A199" s="75" t="s">
        <v>99</v>
      </c>
      <c r="B199" s="53" t="s">
        <v>80</v>
      </c>
      <c r="C199" s="53" t="s">
        <v>55</v>
      </c>
      <c r="D199" s="53" t="s">
        <v>67</v>
      </c>
      <c r="E199" s="53" t="s">
        <v>306</v>
      </c>
      <c r="F199" s="53" t="s">
        <v>112</v>
      </c>
      <c r="G199" s="53" t="s">
        <v>85</v>
      </c>
      <c r="H199" s="53"/>
      <c r="I199" s="59">
        <v>200</v>
      </c>
      <c r="J199" s="59">
        <v>0</v>
      </c>
      <c r="K199" s="59">
        <f>I199+J199</f>
        <v>200</v>
      </c>
      <c r="L199" s="59">
        <v>200</v>
      </c>
      <c r="M199" s="129">
        <v>0</v>
      </c>
      <c r="N199" s="59">
        <v>0</v>
      </c>
      <c r="O199" s="170">
        <v>0</v>
      </c>
      <c r="P199" s="59">
        <v>0</v>
      </c>
      <c r="Q199" s="183"/>
      <c r="R199" s="183"/>
      <c r="S199" s="183"/>
      <c r="T199" s="183"/>
      <c r="U199" s="183"/>
      <c r="V199" s="183"/>
      <c r="W199" s="59">
        <f>L199+P199</f>
        <v>200</v>
      </c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</row>
    <row r="200" spans="1:43" s="29" customFormat="1" ht="17.25">
      <c r="A200" s="76" t="s">
        <v>41</v>
      </c>
      <c r="B200" s="54" t="s">
        <v>80</v>
      </c>
      <c r="C200" s="54" t="s">
        <v>57</v>
      </c>
      <c r="D200" s="52"/>
      <c r="E200" s="52"/>
      <c r="F200" s="52"/>
      <c r="G200" s="52"/>
      <c r="H200" s="52"/>
      <c r="I200" s="57">
        <f>I201+I207</f>
        <v>2333.7</v>
      </c>
      <c r="J200" s="57">
        <f>J201+J207</f>
        <v>0</v>
      </c>
      <c r="K200" s="57">
        <f>K201+K207</f>
        <v>2333.7</v>
      </c>
      <c r="L200" s="57">
        <f>L201+L207</f>
        <v>2333.7</v>
      </c>
      <c r="M200" s="127" t="e">
        <f>M201+#REF!</f>
        <v>#REF!</v>
      </c>
      <c r="N200" s="57" t="e">
        <f>N201+#REF!</f>
        <v>#REF!</v>
      </c>
      <c r="O200" s="168" t="e">
        <f>O201+#REF!</f>
        <v>#REF!</v>
      </c>
      <c r="P200" s="57">
        <f>P201+P207</f>
        <v>0</v>
      </c>
      <c r="Q200" s="183"/>
      <c r="R200" s="183"/>
      <c r="S200" s="183"/>
      <c r="T200" s="183"/>
      <c r="U200" s="183"/>
      <c r="V200" s="183"/>
      <c r="W200" s="57">
        <f>W201+W207</f>
        <v>2333.7</v>
      </c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</row>
    <row r="201" spans="1:43" s="29" customFormat="1" ht="17.25">
      <c r="A201" s="76" t="s">
        <v>42</v>
      </c>
      <c r="B201" s="54" t="s">
        <v>80</v>
      </c>
      <c r="C201" s="54" t="s">
        <v>57</v>
      </c>
      <c r="D201" s="54" t="s">
        <v>52</v>
      </c>
      <c r="E201" s="52"/>
      <c r="F201" s="52"/>
      <c r="G201" s="52"/>
      <c r="H201" s="52"/>
      <c r="I201" s="57">
        <f>I202</f>
        <v>1933.7</v>
      </c>
      <c r="J201" s="57">
        <f>J202</f>
        <v>0</v>
      </c>
      <c r="K201" s="57">
        <f>K202</f>
        <v>1933.7</v>
      </c>
      <c r="L201" s="57">
        <f>L202</f>
        <v>1933.7</v>
      </c>
      <c r="M201" s="127" t="e">
        <f>M202+#REF!</f>
        <v>#REF!</v>
      </c>
      <c r="N201" s="57" t="e">
        <f>N202+#REF!</f>
        <v>#REF!</v>
      </c>
      <c r="O201" s="168" t="e">
        <f>O202+#REF!</f>
        <v>#REF!</v>
      </c>
      <c r="P201" s="57">
        <f>P202</f>
        <v>0</v>
      </c>
      <c r="Q201" s="183"/>
      <c r="R201" s="183"/>
      <c r="S201" s="183"/>
      <c r="T201" s="183"/>
      <c r="U201" s="183"/>
      <c r="V201" s="183"/>
      <c r="W201" s="57">
        <f>W202</f>
        <v>1933.7</v>
      </c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</row>
    <row r="202" spans="1:43" s="29" customFormat="1" ht="17.25">
      <c r="A202" s="73" t="s">
        <v>25</v>
      </c>
      <c r="B202" s="52" t="s">
        <v>80</v>
      </c>
      <c r="C202" s="52" t="s">
        <v>57</v>
      </c>
      <c r="D202" s="52" t="s">
        <v>52</v>
      </c>
      <c r="E202" s="52" t="s">
        <v>210</v>
      </c>
      <c r="F202" s="52"/>
      <c r="G202" s="52"/>
      <c r="H202" s="52"/>
      <c r="I202" s="57">
        <f aca="true" t="shared" si="104" ref="I202:K205">I203</f>
        <v>1933.7</v>
      </c>
      <c r="J202" s="57">
        <f t="shared" si="104"/>
        <v>0</v>
      </c>
      <c r="K202" s="57">
        <f t="shared" si="104"/>
        <v>1933.7</v>
      </c>
      <c r="L202" s="57">
        <f aca="true" t="shared" si="105" ref="L202:P205">L203</f>
        <v>1933.7</v>
      </c>
      <c r="M202" s="127">
        <f t="shared" si="105"/>
        <v>0</v>
      </c>
      <c r="N202" s="57">
        <f t="shared" si="105"/>
        <v>0</v>
      </c>
      <c r="O202" s="168">
        <f t="shared" si="105"/>
        <v>0</v>
      </c>
      <c r="P202" s="57">
        <f t="shared" si="105"/>
        <v>0</v>
      </c>
      <c r="Q202" s="183"/>
      <c r="R202" s="183"/>
      <c r="S202" s="183"/>
      <c r="T202" s="183"/>
      <c r="U202" s="183"/>
      <c r="V202" s="183"/>
      <c r="W202" s="57">
        <f>W203</f>
        <v>1933.7</v>
      </c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</row>
    <row r="203" spans="1:43" s="29" customFormat="1" ht="47.25" customHeight="1">
      <c r="A203" s="73" t="s">
        <v>327</v>
      </c>
      <c r="B203" s="52" t="s">
        <v>80</v>
      </c>
      <c r="C203" s="52" t="s">
        <v>57</v>
      </c>
      <c r="D203" s="52" t="s">
        <v>52</v>
      </c>
      <c r="E203" s="52" t="s">
        <v>305</v>
      </c>
      <c r="F203" s="52"/>
      <c r="G203" s="52"/>
      <c r="H203" s="52"/>
      <c r="I203" s="57">
        <f t="shared" si="104"/>
        <v>1933.7</v>
      </c>
      <c r="J203" s="57">
        <f t="shared" si="104"/>
        <v>0</v>
      </c>
      <c r="K203" s="57">
        <f t="shared" si="104"/>
        <v>1933.7</v>
      </c>
      <c r="L203" s="57">
        <f t="shared" si="105"/>
        <v>1933.7</v>
      </c>
      <c r="M203" s="127">
        <f t="shared" si="105"/>
        <v>0</v>
      </c>
      <c r="N203" s="57">
        <f t="shared" si="105"/>
        <v>0</v>
      </c>
      <c r="O203" s="168">
        <f t="shared" si="105"/>
        <v>0</v>
      </c>
      <c r="P203" s="57">
        <f t="shared" si="105"/>
        <v>0</v>
      </c>
      <c r="Q203" s="183"/>
      <c r="R203" s="183"/>
      <c r="S203" s="183"/>
      <c r="T203" s="183"/>
      <c r="U203" s="183"/>
      <c r="V203" s="183"/>
      <c r="W203" s="57">
        <f>W204</f>
        <v>1933.7</v>
      </c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</row>
    <row r="204" spans="1:43" s="29" customFormat="1" ht="42">
      <c r="A204" s="74" t="s">
        <v>374</v>
      </c>
      <c r="B204" s="52" t="s">
        <v>80</v>
      </c>
      <c r="C204" s="52" t="s">
        <v>57</v>
      </c>
      <c r="D204" s="52" t="s">
        <v>52</v>
      </c>
      <c r="E204" s="52" t="s">
        <v>305</v>
      </c>
      <c r="F204" s="52" t="s">
        <v>110</v>
      </c>
      <c r="G204" s="52"/>
      <c r="H204" s="52"/>
      <c r="I204" s="57">
        <f t="shared" si="104"/>
        <v>1933.7</v>
      </c>
      <c r="J204" s="57">
        <f t="shared" si="104"/>
        <v>0</v>
      </c>
      <c r="K204" s="57">
        <f t="shared" si="104"/>
        <v>1933.7</v>
      </c>
      <c r="L204" s="57">
        <f t="shared" si="105"/>
        <v>1933.7</v>
      </c>
      <c r="M204" s="127">
        <f t="shared" si="105"/>
        <v>0</v>
      </c>
      <c r="N204" s="57">
        <f t="shared" si="105"/>
        <v>0</v>
      </c>
      <c r="O204" s="168">
        <f t="shared" si="105"/>
        <v>0</v>
      </c>
      <c r="P204" s="57">
        <f t="shared" si="105"/>
        <v>0</v>
      </c>
      <c r="Q204" s="183"/>
      <c r="R204" s="183"/>
      <c r="S204" s="183"/>
      <c r="T204" s="183"/>
      <c r="U204" s="183"/>
      <c r="V204" s="183"/>
      <c r="W204" s="57">
        <f>W205</f>
        <v>1933.7</v>
      </c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</row>
    <row r="205" spans="1:43" s="29" customFormat="1" ht="42">
      <c r="A205" s="74" t="s">
        <v>346</v>
      </c>
      <c r="B205" s="52" t="s">
        <v>80</v>
      </c>
      <c r="C205" s="52" t="s">
        <v>57</v>
      </c>
      <c r="D205" s="52" t="s">
        <v>52</v>
      </c>
      <c r="E205" s="52" t="s">
        <v>305</v>
      </c>
      <c r="F205" s="52" t="s">
        <v>112</v>
      </c>
      <c r="G205" s="52"/>
      <c r="H205" s="52"/>
      <c r="I205" s="57">
        <f t="shared" si="104"/>
        <v>1933.7</v>
      </c>
      <c r="J205" s="57">
        <f t="shared" si="104"/>
        <v>0</v>
      </c>
      <c r="K205" s="57">
        <f t="shared" si="104"/>
        <v>1933.7</v>
      </c>
      <c r="L205" s="57">
        <f t="shared" si="105"/>
        <v>1933.7</v>
      </c>
      <c r="M205" s="127">
        <f t="shared" si="105"/>
        <v>0</v>
      </c>
      <c r="N205" s="57">
        <f t="shared" si="105"/>
        <v>0</v>
      </c>
      <c r="O205" s="168">
        <f t="shared" si="105"/>
        <v>0</v>
      </c>
      <c r="P205" s="57">
        <f t="shared" si="105"/>
        <v>0</v>
      </c>
      <c r="Q205" s="183"/>
      <c r="R205" s="183"/>
      <c r="S205" s="183"/>
      <c r="T205" s="183"/>
      <c r="U205" s="183"/>
      <c r="V205" s="183"/>
      <c r="W205" s="57">
        <f>W206</f>
        <v>1933.7</v>
      </c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</row>
    <row r="206" spans="1:43" s="29" customFormat="1" ht="17.25" customHeight="1">
      <c r="A206" s="75" t="s">
        <v>99</v>
      </c>
      <c r="B206" s="53" t="s">
        <v>80</v>
      </c>
      <c r="C206" s="53" t="s">
        <v>57</v>
      </c>
      <c r="D206" s="53" t="s">
        <v>52</v>
      </c>
      <c r="E206" s="53" t="s">
        <v>305</v>
      </c>
      <c r="F206" s="53" t="s">
        <v>112</v>
      </c>
      <c r="G206" s="53" t="s">
        <v>85</v>
      </c>
      <c r="H206" s="53"/>
      <c r="I206" s="59">
        <v>1933.7</v>
      </c>
      <c r="J206" s="59">
        <v>0</v>
      </c>
      <c r="K206" s="59">
        <f>I206+J206</f>
        <v>1933.7</v>
      </c>
      <c r="L206" s="59">
        <v>1933.7</v>
      </c>
      <c r="M206" s="129">
        <v>0</v>
      </c>
      <c r="N206" s="59">
        <v>0</v>
      </c>
      <c r="O206" s="170">
        <v>0</v>
      </c>
      <c r="P206" s="59">
        <v>0</v>
      </c>
      <c r="Q206" s="183"/>
      <c r="R206" s="183"/>
      <c r="S206" s="183"/>
      <c r="T206" s="183"/>
      <c r="U206" s="183"/>
      <c r="V206" s="183"/>
      <c r="W206" s="59">
        <f>L206+P206</f>
        <v>1933.7</v>
      </c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</row>
    <row r="207" spans="1:43" s="29" customFormat="1" ht="17.25">
      <c r="A207" s="74" t="s">
        <v>180</v>
      </c>
      <c r="B207" s="54" t="s">
        <v>80</v>
      </c>
      <c r="C207" s="54" t="s">
        <v>57</v>
      </c>
      <c r="D207" s="54" t="s">
        <v>53</v>
      </c>
      <c r="E207" s="53"/>
      <c r="F207" s="53"/>
      <c r="G207" s="53"/>
      <c r="H207" s="53"/>
      <c r="I207" s="57">
        <f aca="true" t="shared" si="106" ref="I207:L212">I208</f>
        <v>400</v>
      </c>
      <c r="J207" s="57">
        <f t="shared" si="106"/>
        <v>0</v>
      </c>
      <c r="K207" s="57">
        <f t="shared" si="106"/>
        <v>400</v>
      </c>
      <c r="L207" s="57">
        <f t="shared" si="106"/>
        <v>400</v>
      </c>
      <c r="M207" s="129"/>
      <c r="N207" s="59"/>
      <c r="O207" s="170"/>
      <c r="P207" s="57">
        <f aca="true" t="shared" si="107" ref="P207:P212">P208</f>
        <v>0</v>
      </c>
      <c r="Q207" s="183"/>
      <c r="R207" s="183"/>
      <c r="S207" s="183"/>
      <c r="T207" s="183"/>
      <c r="U207" s="183"/>
      <c r="V207" s="183"/>
      <c r="W207" s="57">
        <f aca="true" t="shared" si="108" ref="W207:W212">W208</f>
        <v>400</v>
      </c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</row>
    <row r="208" spans="1:43" s="29" customFormat="1" ht="55.5">
      <c r="A208" s="74" t="s">
        <v>347</v>
      </c>
      <c r="B208" s="52" t="s">
        <v>80</v>
      </c>
      <c r="C208" s="52" t="s">
        <v>57</v>
      </c>
      <c r="D208" s="52" t="s">
        <v>53</v>
      </c>
      <c r="E208" s="52" t="s">
        <v>272</v>
      </c>
      <c r="F208" s="53"/>
      <c r="G208" s="53"/>
      <c r="H208" s="53"/>
      <c r="I208" s="57">
        <f t="shared" si="106"/>
        <v>400</v>
      </c>
      <c r="J208" s="57">
        <f t="shared" si="106"/>
        <v>0</v>
      </c>
      <c r="K208" s="57">
        <f t="shared" si="106"/>
        <v>400</v>
      </c>
      <c r="L208" s="57">
        <f t="shared" si="106"/>
        <v>400</v>
      </c>
      <c r="M208" s="129"/>
      <c r="N208" s="59"/>
      <c r="O208" s="170"/>
      <c r="P208" s="57">
        <f t="shared" si="107"/>
        <v>0</v>
      </c>
      <c r="Q208" s="183"/>
      <c r="R208" s="183"/>
      <c r="S208" s="183"/>
      <c r="T208" s="183"/>
      <c r="U208" s="183"/>
      <c r="V208" s="183"/>
      <c r="W208" s="57">
        <f t="shared" si="108"/>
        <v>400</v>
      </c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</row>
    <row r="209" spans="1:43" s="29" customFormat="1" ht="55.5">
      <c r="A209" s="74" t="s">
        <v>350</v>
      </c>
      <c r="B209" s="52" t="s">
        <v>80</v>
      </c>
      <c r="C209" s="52" t="s">
        <v>57</v>
      </c>
      <c r="D209" s="52" t="s">
        <v>53</v>
      </c>
      <c r="E209" s="52" t="s">
        <v>274</v>
      </c>
      <c r="F209" s="53"/>
      <c r="G209" s="53"/>
      <c r="H209" s="53"/>
      <c r="I209" s="57">
        <f t="shared" si="106"/>
        <v>400</v>
      </c>
      <c r="J209" s="57">
        <f t="shared" si="106"/>
        <v>0</v>
      </c>
      <c r="K209" s="57">
        <f t="shared" si="106"/>
        <v>400</v>
      </c>
      <c r="L209" s="57">
        <f t="shared" si="106"/>
        <v>400</v>
      </c>
      <c r="M209" s="129"/>
      <c r="N209" s="59"/>
      <c r="O209" s="170"/>
      <c r="P209" s="57">
        <f t="shared" si="107"/>
        <v>0</v>
      </c>
      <c r="Q209" s="183"/>
      <c r="R209" s="183"/>
      <c r="S209" s="183"/>
      <c r="T209" s="183"/>
      <c r="U209" s="183"/>
      <c r="V209" s="183"/>
      <c r="W209" s="57">
        <f t="shared" si="108"/>
        <v>400</v>
      </c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</row>
    <row r="210" spans="1:43" s="29" customFormat="1" ht="17.25">
      <c r="A210" s="74" t="s">
        <v>234</v>
      </c>
      <c r="B210" s="52" t="s">
        <v>80</v>
      </c>
      <c r="C210" s="52" t="s">
        <v>57</v>
      </c>
      <c r="D210" s="52" t="s">
        <v>53</v>
      </c>
      <c r="E210" s="52" t="s">
        <v>275</v>
      </c>
      <c r="F210" s="53"/>
      <c r="G210" s="53"/>
      <c r="H210" s="53"/>
      <c r="I210" s="57">
        <f t="shared" si="106"/>
        <v>400</v>
      </c>
      <c r="J210" s="57">
        <f t="shared" si="106"/>
        <v>0</v>
      </c>
      <c r="K210" s="57">
        <f t="shared" si="106"/>
        <v>400</v>
      </c>
      <c r="L210" s="57">
        <f t="shared" si="106"/>
        <v>400</v>
      </c>
      <c r="M210" s="129"/>
      <c r="N210" s="59"/>
      <c r="O210" s="170"/>
      <c r="P210" s="57">
        <f t="shared" si="107"/>
        <v>0</v>
      </c>
      <c r="Q210" s="183"/>
      <c r="R210" s="183"/>
      <c r="S210" s="183"/>
      <c r="T210" s="183"/>
      <c r="U210" s="183"/>
      <c r="V210" s="183"/>
      <c r="W210" s="57">
        <f t="shared" si="108"/>
        <v>400</v>
      </c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</row>
    <row r="211" spans="1:43" s="29" customFormat="1" ht="42">
      <c r="A211" s="74" t="s">
        <v>374</v>
      </c>
      <c r="B211" s="52" t="s">
        <v>80</v>
      </c>
      <c r="C211" s="52" t="s">
        <v>57</v>
      </c>
      <c r="D211" s="52" t="s">
        <v>53</v>
      </c>
      <c r="E211" s="52" t="s">
        <v>275</v>
      </c>
      <c r="F211" s="52" t="s">
        <v>110</v>
      </c>
      <c r="G211" s="52"/>
      <c r="H211" s="53"/>
      <c r="I211" s="57">
        <f t="shared" si="106"/>
        <v>400</v>
      </c>
      <c r="J211" s="57">
        <f t="shared" si="106"/>
        <v>0</v>
      </c>
      <c r="K211" s="57">
        <f t="shared" si="106"/>
        <v>400</v>
      </c>
      <c r="L211" s="57">
        <f t="shared" si="106"/>
        <v>400</v>
      </c>
      <c r="M211" s="129"/>
      <c r="N211" s="59"/>
      <c r="O211" s="170"/>
      <c r="P211" s="57">
        <f t="shared" si="107"/>
        <v>0</v>
      </c>
      <c r="Q211" s="183"/>
      <c r="R211" s="183"/>
      <c r="S211" s="183"/>
      <c r="T211" s="183"/>
      <c r="U211" s="183"/>
      <c r="V211" s="183"/>
      <c r="W211" s="57">
        <f t="shared" si="108"/>
        <v>400</v>
      </c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</row>
    <row r="212" spans="1:43" s="29" customFormat="1" ht="42">
      <c r="A212" s="74" t="s">
        <v>346</v>
      </c>
      <c r="B212" s="52" t="s">
        <v>80</v>
      </c>
      <c r="C212" s="52" t="s">
        <v>57</v>
      </c>
      <c r="D212" s="52" t="s">
        <v>53</v>
      </c>
      <c r="E212" s="52" t="s">
        <v>275</v>
      </c>
      <c r="F212" s="52" t="s">
        <v>112</v>
      </c>
      <c r="G212" s="52"/>
      <c r="H212" s="53"/>
      <c r="I212" s="57">
        <f t="shared" si="106"/>
        <v>400</v>
      </c>
      <c r="J212" s="57">
        <f t="shared" si="106"/>
        <v>0</v>
      </c>
      <c r="K212" s="57">
        <f t="shared" si="106"/>
        <v>400</v>
      </c>
      <c r="L212" s="57">
        <f t="shared" si="106"/>
        <v>400</v>
      </c>
      <c r="M212" s="129"/>
      <c r="N212" s="59"/>
      <c r="O212" s="170"/>
      <c r="P212" s="57">
        <f t="shared" si="107"/>
        <v>0</v>
      </c>
      <c r="Q212" s="183"/>
      <c r="R212" s="183"/>
      <c r="S212" s="183"/>
      <c r="T212" s="183"/>
      <c r="U212" s="183"/>
      <c r="V212" s="183"/>
      <c r="W212" s="57">
        <f t="shared" si="108"/>
        <v>400</v>
      </c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</row>
    <row r="213" spans="1:43" s="29" customFormat="1" ht="17.25" customHeight="1">
      <c r="A213" s="77" t="s">
        <v>99</v>
      </c>
      <c r="B213" s="53" t="s">
        <v>80</v>
      </c>
      <c r="C213" s="53" t="s">
        <v>57</v>
      </c>
      <c r="D213" s="53" t="s">
        <v>53</v>
      </c>
      <c r="E213" s="53" t="s">
        <v>275</v>
      </c>
      <c r="F213" s="53" t="s">
        <v>112</v>
      </c>
      <c r="G213" s="53" t="s">
        <v>85</v>
      </c>
      <c r="H213" s="53"/>
      <c r="I213" s="59">
        <v>400</v>
      </c>
      <c r="J213" s="59">
        <v>0</v>
      </c>
      <c r="K213" s="59">
        <f>I213+J213</f>
        <v>400</v>
      </c>
      <c r="L213" s="59">
        <v>400</v>
      </c>
      <c r="M213" s="129"/>
      <c r="N213" s="59"/>
      <c r="O213" s="170"/>
      <c r="P213" s="59">
        <v>0</v>
      </c>
      <c r="Q213" s="183"/>
      <c r="R213" s="183"/>
      <c r="S213" s="183"/>
      <c r="T213" s="183"/>
      <c r="U213" s="183"/>
      <c r="V213" s="183"/>
      <c r="W213" s="59">
        <f>L213+P213</f>
        <v>400</v>
      </c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</row>
    <row r="214" spans="1:43" s="29" customFormat="1" ht="17.25">
      <c r="A214" s="79" t="s">
        <v>49</v>
      </c>
      <c r="B214" s="54" t="s">
        <v>80</v>
      </c>
      <c r="C214" s="54" t="s">
        <v>66</v>
      </c>
      <c r="D214" s="54"/>
      <c r="E214" s="54"/>
      <c r="F214" s="54"/>
      <c r="G214" s="54"/>
      <c r="H214" s="54"/>
      <c r="I214" s="56">
        <f aca="true" t="shared" si="109" ref="I214:K219">I215</f>
        <v>3546.1</v>
      </c>
      <c r="J214" s="56">
        <f t="shared" si="109"/>
        <v>0</v>
      </c>
      <c r="K214" s="56">
        <f t="shared" si="109"/>
        <v>3546.1</v>
      </c>
      <c r="L214" s="56">
        <f aca="true" t="shared" si="110" ref="L214:P215">L215</f>
        <v>3546.1</v>
      </c>
      <c r="M214" s="130" t="e">
        <f t="shared" si="110"/>
        <v>#REF!</v>
      </c>
      <c r="N214" s="56" t="e">
        <f t="shared" si="110"/>
        <v>#REF!</v>
      </c>
      <c r="O214" s="171" t="e">
        <f t="shared" si="110"/>
        <v>#REF!</v>
      </c>
      <c r="P214" s="56">
        <f t="shared" si="110"/>
        <v>0</v>
      </c>
      <c r="Q214" s="183"/>
      <c r="R214" s="183"/>
      <c r="S214" s="183"/>
      <c r="T214" s="183"/>
      <c r="U214" s="183"/>
      <c r="V214" s="183"/>
      <c r="W214" s="56">
        <f>W215</f>
        <v>3546.1</v>
      </c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</row>
    <row r="215" spans="1:43" s="29" customFormat="1" ht="17.25">
      <c r="A215" s="79" t="s">
        <v>104</v>
      </c>
      <c r="B215" s="54" t="s">
        <v>80</v>
      </c>
      <c r="C215" s="54" t="s">
        <v>66</v>
      </c>
      <c r="D215" s="54" t="s">
        <v>55</v>
      </c>
      <c r="E215" s="54"/>
      <c r="F215" s="54"/>
      <c r="G215" s="54"/>
      <c r="H215" s="54"/>
      <c r="I215" s="56">
        <f t="shared" si="109"/>
        <v>3546.1</v>
      </c>
      <c r="J215" s="56">
        <f t="shared" si="109"/>
        <v>0</v>
      </c>
      <c r="K215" s="56">
        <f t="shared" si="109"/>
        <v>3546.1</v>
      </c>
      <c r="L215" s="56">
        <f t="shared" si="110"/>
        <v>3546.1</v>
      </c>
      <c r="M215" s="130" t="e">
        <f t="shared" si="110"/>
        <v>#REF!</v>
      </c>
      <c r="N215" s="56" t="e">
        <f t="shared" si="110"/>
        <v>#REF!</v>
      </c>
      <c r="O215" s="171" t="e">
        <f t="shared" si="110"/>
        <v>#REF!</v>
      </c>
      <c r="P215" s="56">
        <f t="shared" si="110"/>
        <v>0</v>
      </c>
      <c r="Q215" s="183"/>
      <c r="R215" s="183"/>
      <c r="S215" s="183"/>
      <c r="T215" s="183"/>
      <c r="U215" s="183"/>
      <c r="V215" s="183"/>
      <c r="W215" s="56">
        <f>W216</f>
        <v>3546.1</v>
      </c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</row>
    <row r="216" spans="1:43" s="29" customFormat="1" ht="17.25">
      <c r="A216" s="74" t="s">
        <v>25</v>
      </c>
      <c r="B216" s="52" t="s">
        <v>80</v>
      </c>
      <c r="C216" s="52" t="s">
        <v>66</v>
      </c>
      <c r="D216" s="52" t="s">
        <v>55</v>
      </c>
      <c r="E216" s="52" t="s">
        <v>210</v>
      </c>
      <c r="F216" s="52"/>
      <c r="G216" s="52"/>
      <c r="H216" s="52"/>
      <c r="I216" s="57">
        <f>I217+I221</f>
        <v>3546.1</v>
      </c>
      <c r="J216" s="57">
        <f>J217+J221</f>
        <v>0</v>
      </c>
      <c r="K216" s="57">
        <f>K217+K221</f>
        <v>3546.1</v>
      </c>
      <c r="L216" s="57">
        <f>L217+L221</f>
        <v>3546.1</v>
      </c>
      <c r="M216" s="127" t="e">
        <f>#REF!+M217</f>
        <v>#REF!</v>
      </c>
      <c r="N216" s="57" t="e">
        <f>#REF!+N217</f>
        <v>#REF!</v>
      </c>
      <c r="O216" s="168" t="e">
        <f>#REF!+O217</f>
        <v>#REF!</v>
      </c>
      <c r="P216" s="57">
        <f>P217+P221</f>
        <v>0</v>
      </c>
      <c r="Q216" s="183"/>
      <c r="R216" s="183"/>
      <c r="S216" s="183"/>
      <c r="T216" s="183"/>
      <c r="U216" s="183"/>
      <c r="V216" s="183"/>
      <c r="W216" s="57">
        <f>W217+W221</f>
        <v>3546.1</v>
      </c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</row>
    <row r="217" spans="1:43" s="29" customFormat="1" ht="73.5" customHeight="1">
      <c r="A217" s="139" t="s">
        <v>322</v>
      </c>
      <c r="B217" s="52" t="s">
        <v>80</v>
      </c>
      <c r="C217" s="52" t="s">
        <v>66</v>
      </c>
      <c r="D217" s="52" t="s">
        <v>55</v>
      </c>
      <c r="E217" s="99" t="s">
        <v>321</v>
      </c>
      <c r="F217" s="53"/>
      <c r="G217" s="53"/>
      <c r="H217" s="63"/>
      <c r="I217" s="57">
        <f t="shared" si="109"/>
        <v>3546.1</v>
      </c>
      <c r="J217" s="57">
        <f t="shared" si="109"/>
        <v>0</v>
      </c>
      <c r="K217" s="57">
        <f t="shared" si="109"/>
        <v>3546.1</v>
      </c>
      <c r="L217" s="57">
        <f aca="true" t="shared" si="111" ref="L217:P219">L218</f>
        <v>3546.1</v>
      </c>
      <c r="M217" s="127">
        <f t="shared" si="111"/>
        <v>0</v>
      </c>
      <c r="N217" s="57">
        <f t="shared" si="111"/>
        <v>0</v>
      </c>
      <c r="O217" s="168">
        <f t="shared" si="111"/>
        <v>0</v>
      </c>
      <c r="P217" s="57">
        <f t="shared" si="111"/>
        <v>0</v>
      </c>
      <c r="Q217" s="183"/>
      <c r="R217" s="183"/>
      <c r="S217" s="183"/>
      <c r="T217" s="183"/>
      <c r="U217" s="183"/>
      <c r="V217" s="183"/>
      <c r="W217" s="57">
        <f>W218</f>
        <v>3546.1</v>
      </c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</row>
    <row r="218" spans="1:43" s="29" customFormat="1" ht="41.25">
      <c r="A218" s="73" t="s">
        <v>349</v>
      </c>
      <c r="B218" s="52" t="s">
        <v>80</v>
      </c>
      <c r="C218" s="52" t="s">
        <v>66</v>
      </c>
      <c r="D218" s="52" t="s">
        <v>55</v>
      </c>
      <c r="E218" s="99" t="s">
        <v>321</v>
      </c>
      <c r="F218" s="53" t="s">
        <v>170</v>
      </c>
      <c r="G218" s="53"/>
      <c r="H218" s="63"/>
      <c r="I218" s="57">
        <f t="shared" si="109"/>
        <v>3546.1</v>
      </c>
      <c r="J218" s="57">
        <f t="shared" si="109"/>
        <v>0</v>
      </c>
      <c r="K218" s="57">
        <f t="shared" si="109"/>
        <v>3546.1</v>
      </c>
      <c r="L218" s="57">
        <f t="shared" si="111"/>
        <v>3546.1</v>
      </c>
      <c r="M218" s="127">
        <f t="shared" si="111"/>
        <v>0</v>
      </c>
      <c r="N218" s="57">
        <f t="shared" si="111"/>
        <v>0</v>
      </c>
      <c r="O218" s="168">
        <f t="shared" si="111"/>
        <v>0</v>
      </c>
      <c r="P218" s="57">
        <f t="shared" si="111"/>
        <v>0</v>
      </c>
      <c r="Q218" s="183"/>
      <c r="R218" s="183"/>
      <c r="S218" s="183"/>
      <c r="T218" s="183"/>
      <c r="U218" s="183"/>
      <c r="V218" s="183"/>
      <c r="W218" s="57">
        <f>W219</f>
        <v>3546.1</v>
      </c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</row>
    <row r="219" spans="1:43" s="29" customFormat="1" ht="17.25">
      <c r="A219" s="73" t="s">
        <v>23</v>
      </c>
      <c r="B219" s="52" t="s">
        <v>80</v>
      </c>
      <c r="C219" s="52" t="s">
        <v>66</v>
      </c>
      <c r="D219" s="52" t="s">
        <v>55</v>
      </c>
      <c r="E219" s="99" t="s">
        <v>321</v>
      </c>
      <c r="F219" s="53" t="s">
        <v>22</v>
      </c>
      <c r="G219" s="53"/>
      <c r="H219" s="63"/>
      <c r="I219" s="57">
        <f t="shared" si="109"/>
        <v>3546.1</v>
      </c>
      <c r="J219" s="57">
        <f t="shared" si="109"/>
        <v>0</v>
      </c>
      <c r="K219" s="57">
        <f t="shared" si="109"/>
        <v>3546.1</v>
      </c>
      <c r="L219" s="57">
        <f t="shared" si="111"/>
        <v>3546.1</v>
      </c>
      <c r="M219" s="127">
        <f t="shared" si="111"/>
        <v>0</v>
      </c>
      <c r="N219" s="57">
        <f t="shared" si="111"/>
        <v>0</v>
      </c>
      <c r="O219" s="168">
        <f t="shared" si="111"/>
        <v>0</v>
      </c>
      <c r="P219" s="57">
        <f t="shared" si="111"/>
        <v>0</v>
      </c>
      <c r="Q219" s="183"/>
      <c r="R219" s="183"/>
      <c r="S219" s="183"/>
      <c r="T219" s="183"/>
      <c r="U219" s="183"/>
      <c r="V219" s="183"/>
      <c r="W219" s="57">
        <f>W220</f>
        <v>3546.1</v>
      </c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</row>
    <row r="220" spans="1:43" s="29" customFormat="1" ht="18.75" customHeight="1">
      <c r="A220" s="75" t="s">
        <v>100</v>
      </c>
      <c r="B220" s="53" t="s">
        <v>80</v>
      </c>
      <c r="C220" s="53" t="s">
        <v>66</v>
      </c>
      <c r="D220" s="53" t="s">
        <v>55</v>
      </c>
      <c r="E220" s="121" t="s">
        <v>321</v>
      </c>
      <c r="F220" s="53" t="s">
        <v>22</v>
      </c>
      <c r="G220" s="53" t="s">
        <v>86</v>
      </c>
      <c r="H220" s="63"/>
      <c r="I220" s="59">
        <v>3546.1</v>
      </c>
      <c r="J220" s="59">
        <v>0</v>
      </c>
      <c r="K220" s="59">
        <f>I220+J220</f>
        <v>3546.1</v>
      </c>
      <c r="L220" s="59">
        <v>3546.1</v>
      </c>
      <c r="M220" s="129">
        <v>0</v>
      </c>
      <c r="N220" s="59">
        <v>0</v>
      </c>
      <c r="O220" s="170">
        <v>0</v>
      </c>
      <c r="P220" s="59">
        <v>0</v>
      </c>
      <c r="Q220" s="183"/>
      <c r="R220" s="183"/>
      <c r="S220" s="183"/>
      <c r="T220" s="183"/>
      <c r="U220" s="183"/>
      <c r="V220" s="183"/>
      <c r="W220" s="59">
        <f>L220+P220</f>
        <v>3546.1</v>
      </c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</row>
    <row r="221" spans="1:43" s="29" customFormat="1" ht="84" customHeight="1">
      <c r="A221" s="105" t="s">
        <v>376</v>
      </c>
      <c r="B221" s="52" t="s">
        <v>80</v>
      </c>
      <c r="C221" s="52" t="s">
        <v>66</v>
      </c>
      <c r="D221" s="52" t="s">
        <v>55</v>
      </c>
      <c r="E221" s="99" t="s">
        <v>377</v>
      </c>
      <c r="F221" s="53"/>
      <c r="G221" s="53"/>
      <c r="H221" s="63"/>
      <c r="I221" s="57">
        <f aca="true" t="shared" si="112" ref="I221:L223">I222</f>
        <v>0</v>
      </c>
      <c r="J221" s="57">
        <f t="shared" si="112"/>
        <v>0</v>
      </c>
      <c r="K221" s="57">
        <f t="shared" si="112"/>
        <v>0</v>
      </c>
      <c r="L221" s="57">
        <f t="shared" si="112"/>
        <v>0</v>
      </c>
      <c r="M221" s="127"/>
      <c r="N221" s="57"/>
      <c r="O221" s="168"/>
      <c r="P221" s="57">
        <f>P222</f>
        <v>0</v>
      </c>
      <c r="Q221" s="183"/>
      <c r="R221" s="183"/>
      <c r="S221" s="183"/>
      <c r="T221" s="183"/>
      <c r="U221" s="183"/>
      <c r="V221" s="183"/>
      <c r="W221" s="57">
        <f>W222</f>
        <v>0</v>
      </c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</row>
    <row r="222" spans="1:43" s="29" customFormat="1" ht="46.5" customHeight="1">
      <c r="A222" s="73" t="s">
        <v>349</v>
      </c>
      <c r="B222" s="52" t="s">
        <v>80</v>
      </c>
      <c r="C222" s="52" t="s">
        <v>66</v>
      </c>
      <c r="D222" s="52" t="s">
        <v>55</v>
      </c>
      <c r="E222" s="99" t="s">
        <v>377</v>
      </c>
      <c r="F222" s="52" t="s">
        <v>170</v>
      </c>
      <c r="G222" s="53"/>
      <c r="H222" s="63"/>
      <c r="I222" s="57">
        <f t="shared" si="112"/>
        <v>0</v>
      </c>
      <c r="J222" s="57">
        <f t="shared" si="112"/>
        <v>0</v>
      </c>
      <c r="K222" s="57">
        <f t="shared" si="112"/>
        <v>0</v>
      </c>
      <c r="L222" s="57">
        <f t="shared" si="112"/>
        <v>0</v>
      </c>
      <c r="M222" s="127"/>
      <c r="N222" s="57"/>
      <c r="O222" s="168"/>
      <c r="P222" s="57">
        <f>P223</f>
        <v>0</v>
      </c>
      <c r="Q222" s="183"/>
      <c r="R222" s="183"/>
      <c r="S222" s="183"/>
      <c r="T222" s="183"/>
      <c r="U222" s="183"/>
      <c r="V222" s="183"/>
      <c r="W222" s="57">
        <f>W223</f>
        <v>0</v>
      </c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</row>
    <row r="223" spans="1:43" s="29" customFormat="1" ht="18.75" customHeight="1">
      <c r="A223" s="73" t="s">
        <v>23</v>
      </c>
      <c r="B223" s="52" t="s">
        <v>80</v>
      </c>
      <c r="C223" s="52" t="s">
        <v>66</v>
      </c>
      <c r="D223" s="52" t="s">
        <v>55</v>
      </c>
      <c r="E223" s="99" t="s">
        <v>377</v>
      </c>
      <c r="F223" s="52" t="s">
        <v>22</v>
      </c>
      <c r="G223" s="53"/>
      <c r="H223" s="63"/>
      <c r="I223" s="57">
        <f t="shared" si="112"/>
        <v>0</v>
      </c>
      <c r="J223" s="57">
        <f t="shared" si="112"/>
        <v>0</v>
      </c>
      <c r="K223" s="57">
        <f t="shared" si="112"/>
        <v>0</v>
      </c>
      <c r="L223" s="57">
        <f t="shared" si="112"/>
        <v>0</v>
      </c>
      <c r="M223" s="127"/>
      <c r="N223" s="57"/>
      <c r="O223" s="168"/>
      <c r="P223" s="57">
        <f>P224</f>
        <v>0</v>
      </c>
      <c r="Q223" s="183"/>
      <c r="R223" s="183"/>
      <c r="S223" s="183"/>
      <c r="T223" s="183"/>
      <c r="U223" s="183"/>
      <c r="V223" s="183"/>
      <c r="W223" s="57">
        <f>W224</f>
        <v>0</v>
      </c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</row>
    <row r="224" spans="1:43" s="29" customFormat="1" ht="18.75" customHeight="1">
      <c r="A224" s="75" t="s">
        <v>100</v>
      </c>
      <c r="B224" s="53" t="s">
        <v>80</v>
      </c>
      <c r="C224" s="53" t="s">
        <v>66</v>
      </c>
      <c r="D224" s="53" t="s">
        <v>55</v>
      </c>
      <c r="E224" s="121" t="s">
        <v>377</v>
      </c>
      <c r="F224" s="53" t="s">
        <v>22</v>
      </c>
      <c r="G224" s="53" t="s">
        <v>86</v>
      </c>
      <c r="H224" s="63"/>
      <c r="I224" s="59">
        <v>0</v>
      </c>
      <c r="J224" s="59">
        <v>0</v>
      </c>
      <c r="K224" s="59">
        <f>I224+J224</f>
        <v>0</v>
      </c>
      <c r="L224" s="59">
        <v>0</v>
      </c>
      <c r="M224" s="129"/>
      <c r="N224" s="59"/>
      <c r="O224" s="170"/>
      <c r="P224" s="59">
        <v>0</v>
      </c>
      <c r="Q224" s="183"/>
      <c r="R224" s="183"/>
      <c r="S224" s="183"/>
      <c r="T224" s="183"/>
      <c r="U224" s="183"/>
      <c r="V224" s="183"/>
      <c r="W224" s="59">
        <f>L224+P224</f>
        <v>0</v>
      </c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</row>
    <row r="225" spans="1:43" s="29" customFormat="1" ht="27">
      <c r="A225" s="76" t="s">
        <v>89</v>
      </c>
      <c r="B225" s="54" t="s">
        <v>82</v>
      </c>
      <c r="C225" s="54"/>
      <c r="D225" s="54"/>
      <c r="E225" s="54"/>
      <c r="F225" s="54"/>
      <c r="G225" s="54"/>
      <c r="H225" s="54"/>
      <c r="I225" s="56">
        <f>I228+I306</f>
        <v>52642.3</v>
      </c>
      <c r="J225" s="56">
        <f>J228+J306</f>
        <v>0</v>
      </c>
      <c r="K225" s="56">
        <f>K228+K306</f>
        <v>52642.3</v>
      </c>
      <c r="L225" s="56">
        <f>L228+L306</f>
        <v>52600</v>
      </c>
      <c r="M225" s="130" t="e">
        <f>M228+#REF!+#REF!+M306+#REF!</f>
        <v>#REF!</v>
      </c>
      <c r="N225" s="56" t="e">
        <f>N228+#REF!+#REF!+N306+#REF!</f>
        <v>#REF!</v>
      </c>
      <c r="O225" s="171" t="e">
        <f>O228+#REF!+#REF!+O306+#REF!</f>
        <v>#REF!</v>
      </c>
      <c r="P225" s="56">
        <f>P228+P306</f>
        <v>0</v>
      </c>
      <c r="Q225" s="183"/>
      <c r="R225" s="183"/>
      <c r="S225" s="183"/>
      <c r="T225" s="183"/>
      <c r="U225" s="183"/>
      <c r="V225" s="183"/>
      <c r="W225" s="56">
        <f>W228+W306</f>
        <v>52600</v>
      </c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</row>
    <row r="226" spans="1:43" s="29" customFormat="1" ht="17.25">
      <c r="A226" s="76" t="s">
        <v>99</v>
      </c>
      <c r="B226" s="54" t="s">
        <v>82</v>
      </c>
      <c r="C226" s="54"/>
      <c r="D226" s="54"/>
      <c r="E226" s="54"/>
      <c r="F226" s="54"/>
      <c r="G226" s="54" t="s">
        <v>85</v>
      </c>
      <c r="H226" s="54"/>
      <c r="I226" s="56">
        <f>I234+I240+I243+I246+I258+I281+I284+I312+I318+I322+I270+I265+I276</f>
        <v>36980</v>
      </c>
      <c r="J226" s="56">
        <f>J234+J240+J243+J246+J258+J281+J284+J312+J318+J322+J270+J265+J276</f>
        <v>0</v>
      </c>
      <c r="K226" s="56">
        <f>K234+K240+K243+K246+K258+K281+K284+K312+K318+K322+K270+K265+K276</f>
        <v>36980</v>
      </c>
      <c r="L226" s="56">
        <f>L234+L240+L243+L246+L258+L281+L284+L312+L318+L322+L270+L265+L276</f>
        <v>36923</v>
      </c>
      <c r="M226" s="130" t="e">
        <f>M234+M240+M243+M246+#REF!+#REF!+M258+#REF!+#REF!+M281+M284+#REF!+#REF!+#REF!+#REF!+#REF!+#REF!+#REF!+#REF!+#REF!+#REF!+#REF!+#REF!+#REF!+#REF!+#REF!+#REF!+M312+M318+M322+#REF!+#REF!+#REF!+#REF!</f>
        <v>#REF!</v>
      </c>
      <c r="N226" s="56" t="e">
        <f>N234+N240+N243+N246+#REF!+#REF!+N258+#REF!+#REF!+N281+N284+#REF!+#REF!+#REF!+#REF!+#REF!+#REF!+#REF!+#REF!+#REF!+#REF!+#REF!+#REF!+#REF!+#REF!+#REF!+#REF!+N312+N318+N322+#REF!+#REF!+#REF!+#REF!</f>
        <v>#REF!</v>
      </c>
      <c r="O226" s="171" t="e">
        <f>O234+O240+O243+O246+#REF!+#REF!+O258+#REF!+#REF!+O281+O284+#REF!+#REF!+#REF!+#REF!+#REF!+#REF!+#REF!+#REF!+#REF!+#REF!+#REF!+#REF!+#REF!+#REF!+#REF!+#REF!+O312+O318+O322+#REF!+#REF!+#REF!+#REF!</f>
        <v>#REF!</v>
      </c>
      <c r="P226" s="56">
        <f>P234+P240+P243+P246+P258+P281+P284+P312+P318+P322+P270+P265+P276</f>
        <v>0</v>
      </c>
      <c r="Q226" s="183"/>
      <c r="R226" s="183"/>
      <c r="S226" s="183"/>
      <c r="T226" s="183"/>
      <c r="U226" s="183"/>
      <c r="V226" s="183"/>
      <c r="W226" s="56">
        <f>W234+W240+W243+W246+W258+W281+W284+W312+W318+W322+W270+W265+W276</f>
        <v>36923</v>
      </c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</row>
    <row r="227" spans="1:43" s="29" customFormat="1" ht="17.25">
      <c r="A227" s="76" t="s">
        <v>100</v>
      </c>
      <c r="B227" s="54" t="s">
        <v>82</v>
      </c>
      <c r="C227" s="54"/>
      <c r="D227" s="54"/>
      <c r="E227" s="54"/>
      <c r="F227" s="54"/>
      <c r="G227" s="54" t="s">
        <v>86</v>
      </c>
      <c r="H227" s="54"/>
      <c r="I227" s="56">
        <f>I288+I291+I295+I298+I302+I328+I332+I336+I338+I342+I346+I352+I355+I305+I252</f>
        <v>15662.300000000001</v>
      </c>
      <c r="J227" s="56">
        <f>J288+J291+J295+J298+J302+J328+J332+J336+J338+J342+J346+J352+J355+J305+J252</f>
        <v>0</v>
      </c>
      <c r="K227" s="56">
        <f>K288+K291+K295+K298+K302+K328+K332+K336+K338+K342+K346+K352+K355+K305+K252</f>
        <v>15662.300000000001</v>
      </c>
      <c r="L227" s="56">
        <f>L288+L291+L295+L298+L302+L328+L332+L336+L338+L342+L346+L352+L355+L305+L252</f>
        <v>15677</v>
      </c>
      <c r="M227" s="130" t="e">
        <f>M288+M291+M295+M298+M302+#REF!+M328+M332+M336+M338+M342+M346+M352+M355</f>
        <v>#REF!</v>
      </c>
      <c r="N227" s="56" t="e">
        <f>N288+N291+N295+N298+N302+#REF!+N328+N332+N336+N338+N342+N346+N352+N355</f>
        <v>#REF!</v>
      </c>
      <c r="O227" s="171" t="e">
        <f>O288+O291+O295+O298+O302+#REF!+O328+O332+O336+O338+O342+O346+O352+O355</f>
        <v>#REF!</v>
      </c>
      <c r="P227" s="56">
        <f>P288+P291+P295+P298+P302+P328+P332+P336+P338+P342+P346+P352+P355+P305+P252</f>
        <v>0</v>
      </c>
      <c r="Q227" s="183"/>
      <c r="R227" s="183"/>
      <c r="S227" s="183"/>
      <c r="T227" s="183"/>
      <c r="U227" s="183"/>
      <c r="V227" s="183"/>
      <c r="W227" s="56">
        <f>W288+W291+W295+W298+W302+W328+W332+W336+W338+W342+W346+W352+W355+W305+W252</f>
        <v>15677</v>
      </c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</row>
    <row r="228" spans="1:43" s="29" customFormat="1" ht="17.25">
      <c r="A228" s="76" t="s">
        <v>105</v>
      </c>
      <c r="B228" s="54" t="s">
        <v>82</v>
      </c>
      <c r="C228" s="54" t="s">
        <v>52</v>
      </c>
      <c r="D228" s="54"/>
      <c r="E228" s="54"/>
      <c r="F228" s="54"/>
      <c r="G228" s="54"/>
      <c r="H228" s="54"/>
      <c r="I228" s="56">
        <f>I229+I235+I253+I259+I247</f>
        <v>30798.100000000002</v>
      </c>
      <c r="J228" s="56">
        <f>J229+J235+J253+J259+J247</f>
        <v>0</v>
      </c>
      <c r="K228" s="56">
        <f>K229+K235+K253+K259+K247</f>
        <v>30798.100000000002</v>
      </c>
      <c r="L228" s="56">
        <f>L229+L235+L253+L259+L247</f>
        <v>30741.100000000002</v>
      </c>
      <c r="M228" s="130" t="e">
        <f>M229+M235+M253+M259</f>
        <v>#REF!</v>
      </c>
      <c r="N228" s="56" t="e">
        <f>N229+N235+N253+N259</f>
        <v>#REF!</v>
      </c>
      <c r="O228" s="171" t="e">
        <f>O229+O235+O253+O259</f>
        <v>#REF!</v>
      </c>
      <c r="P228" s="56">
        <f>P229+P235+P253+P259+P247</f>
        <v>0</v>
      </c>
      <c r="Q228" s="183"/>
      <c r="R228" s="183"/>
      <c r="S228" s="183"/>
      <c r="T228" s="183"/>
      <c r="U228" s="183"/>
      <c r="V228" s="183"/>
      <c r="W228" s="56">
        <f>W229+W235+W253+W259+W247</f>
        <v>30741.100000000002</v>
      </c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</row>
    <row r="229" spans="1:43" s="29" customFormat="1" ht="42" customHeight="1">
      <c r="A229" s="76" t="s">
        <v>351</v>
      </c>
      <c r="B229" s="54" t="s">
        <v>82</v>
      </c>
      <c r="C229" s="54" t="s">
        <v>52</v>
      </c>
      <c r="D229" s="54" t="s">
        <v>58</v>
      </c>
      <c r="E229" s="54"/>
      <c r="F229" s="54"/>
      <c r="G229" s="54"/>
      <c r="H229" s="54"/>
      <c r="I229" s="56">
        <f aca="true" t="shared" si="113" ref="I229:P229">I231</f>
        <v>1634.9</v>
      </c>
      <c r="J229" s="56">
        <f t="shared" si="113"/>
        <v>0</v>
      </c>
      <c r="K229" s="56">
        <f t="shared" si="113"/>
        <v>1634.9</v>
      </c>
      <c r="L229" s="56">
        <f t="shared" si="113"/>
        <v>1634.9</v>
      </c>
      <c r="M229" s="130">
        <f t="shared" si="113"/>
        <v>0</v>
      </c>
      <c r="N229" s="56">
        <f t="shared" si="113"/>
        <v>0</v>
      </c>
      <c r="O229" s="171">
        <f t="shared" si="113"/>
        <v>0</v>
      </c>
      <c r="P229" s="56">
        <f t="shared" si="113"/>
        <v>0</v>
      </c>
      <c r="Q229" s="183"/>
      <c r="R229" s="183"/>
      <c r="S229" s="183"/>
      <c r="T229" s="183"/>
      <c r="U229" s="183"/>
      <c r="V229" s="183"/>
      <c r="W229" s="56">
        <f>W231</f>
        <v>1634.9</v>
      </c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</row>
    <row r="230" spans="1:43" s="29" customFormat="1" ht="17.25">
      <c r="A230" s="73" t="s">
        <v>25</v>
      </c>
      <c r="B230" s="52" t="s">
        <v>82</v>
      </c>
      <c r="C230" s="52" t="s">
        <v>52</v>
      </c>
      <c r="D230" s="52" t="s">
        <v>58</v>
      </c>
      <c r="E230" s="52" t="s">
        <v>210</v>
      </c>
      <c r="F230" s="52"/>
      <c r="G230" s="52"/>
      <c r="H230" s="52"/>
      <c r="I230" s="57">
        <f aca="true" t="shared" si="114" ref="I230:K233">I231</f>
        <v>1634.9</v>
      </c>
      <c r="J230" s="57">
        <f t="shared" si="114"/>
        <v>0</v>
      </c>
      <c r="K230" s="57">
        <f t="shared" si="114"/>
        <v>1634.9</v>
      </c>
      <c r="L230" s="57">
        <f aca="true" t="shared" si="115" ref="L230:P233">L231</f>
        <v>1634.9</v>
      </c>
      <c r="M230" s="127">
        <f t="shared" si="115"/>
        <v>0</v>
      </c>
      <c r="N230" s="57">
        <f t="shared" si="115"/>
        <v>0</v>
      </c>
      <c r="O230" s="168">
        <f t="shared" si="115"/>
        <v>0</v>
      </c>
      <c r="P230" s="57">
        <f t="shared" si="115"/>
        <v>0</v>
      </c>
      <c r="Q230" s="183"/>
      <c r="R230" s="183"/>
      <c r="S230" s="183"/>
      <c r="T230" s="183"/>
      <c r="U230" s="183"/>
      <c r="V230" s="183"/>
      <c r="W230" s="57">
        <f>W231</f>
        <v>1634.9</v>
      </c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</row>
    <row r="231" spans="1:43" s="29" customFormat="1" ht="30" customHeight="1">
      <c r="A231" s="73" t="s">
        <v>191</v>
      </c>
      <c r="B231" s="52" t="s">
        <v>82</v>
      </c>
      <c r="C231" s="52" t="s">
        <v>52</v>
      </c>
      <c r="D231" s="52" t="s">
        <v>58</v>
      </c>
      <c r="E231" s="52" t="s">
        <v>293</v>
      </c>
      <c r="F231" s="52"/>
      <c r="G231" s="52"/>
      <c r="H231" s="52"/>
      <c r="I231" s="57">
        <f t="shared" si="114"/>
        <v>1634.9</v>
      </c>
      <c r="J231" s="57">
        <f t="shared" si="114"/>
        <v>0</v>
      </c>
      <c r="K231" s="57">
        <f t="shared" si="114"/>
        <v>1634.9</v>
      </c>
      <c r="L231" s="57">
        <f t="shared" si="115"/>
        <v>1634.9</v>
      </c>
      <c r="M231" s="127">
        <f t="shared" si="115"/>
        <v>0</v>
      </c>
      <c r="N231" s="57">
        <f t="shared" si="115"/>
        <v>0</v>
      </c>
      <c r="O231" s="168">
        <f t="shared" si="115"/>
        <v>0</v>
      </c>
      <c r="P231" s="57">
        <f t="shared" si="115"/>
        <v>0</v>
      </c>
      <c r="Q231" s="183"/>
      <c r="R231" s="183"/>
      <c r="S231" s="183"/>
      <c r="T231" s="183"/>
      <c r="U231" s="183"/>
      <c r="V231" s="183"/>
      <c r="W231" s="57">
        <f>W232</f>
        <v>1634.9</v>
      </c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</row>
    <row r="232" spans="1:43" s="29" customFormat="1" ht="87" customHeight="1">
      <c r="A232" s="73" t="s">
        <v>344</v>
      </c>
      <c r="B232" s="52" t="s">
        <v>82</v>
      </c>
      <c r="C232" s="52" t="s">
        <v>52</v>
      </c>
      <c r="D232" s="52" t="s">
        <v>58</v>
      </c>
      <c r="E232" s="52" t="s">
        <v>293</v>
      </c>
      <c r="F232" s="52" t="s">
        <v>108</v>
      </c>
      <c r="G232" s="52"/>
      <c r="H232" s="52"/>
      <c r="I232" s="57">
        <f t="shared" si="114"/>
        <v>1634.9</v>
      </c>
      <c r="J232" s="57">
        <f t="shared" si="114"/>
        <v>0</v>
      </c>
      <c r="K232" s="57">
        <f t="shared" si="114"/>
        <v>1634.9</v>
      </c>
      <c r="L232" s="57">
        <f t="shared" si="115"/>
        <v>1634.9</v>
      </c>
      <c r="M232" s="128">
        <f t="shared" si="115"/>
        <v>0</v>
      </c>
      <c r="N232" s="58">
        <f t="shared" si="115"/>
        <v>0</v>
      </c>
      <c r="O232" s="169">
        <f t="shared" si="115"/>
        <v>0</v>
      </c>
      <c r="P232" s="57">
        <f t="shared" si="115"/>
        <v>0</v>
      </c>
      <c r="Q232" s="183"/>
      <c r="R232" s="183"/>
      <c r="S232" s="183"/>
      <c r="T232" s="183"/>
      <c r="U232" s="183"/>
      <c r="V232" s="183"/>
      <c r="W232" s="57">
        <f>W233</f>
        <v>1634.9</v>
      </c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</row>
    <row r="233" spans="1:43" s="29" customFormat="1" ht="27">
      <c r="A233" s="73" t="s">
        <v>343</v>
      </c>
      <c r="B233" s="52" t="s">
        <v>82</v>
      </c>
      <c r="C233" s="52" t="s">
        <v>52</v>
      </c>
      <c r="D233" s="52" t="s">
        <v>58</v>
      </c>
      <c r="E233" s="52" t="s">
        <v>293</v>
      </c>
      <c r="F233" s="52" t="s">
        <v>109</v>
      </c>
      <c r="G233" s="52"/>
      <c r="H233" s="52"/>
      <c r="I233" s="57">
        <f t="shared" si="114"/>
        <v>1634.9</v>
      </c>
      <c r="J233" s="57">
        <f t="shared" si="114"/>
        <v>0</v>
      </c>
      <c r="K233" s="57">
        <f t="shared" si="114"/>
        <v>1634.9</v>
      </c>
      <c r="L233" s="57">
        <f t="shared" si="115"/>
        <v>1634.9</v>
      </c>
      <c r="M233" s="128">
        <f t="shared" si="115"/>
        <v>0</v>
      </c>
      <c r="N233" s="58">
        <f t="shared" si="115"/>
        <v>0</v>
      </c>
      <c r="O233" s="169">
        <f t="shared" si="115"/>
        <v>0</v>
      </c>
      <c r="P233" s="57">
        <f t="shared" si="115"/>
        <v>0</v>
      </c>
      <c r="Q233" s="183"/>
      <c r="R233" s="183"/>
      <c r="S233" s="183"/>
      <c r="T233" s="183"/>
      <c r="U233" s="183"/>
      <c r="V233" s="183"/>
      <c r="W233" s="57">
        <f>W234</f>
        <v>1634.9</v>
      </c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</row>
    <row r="234" spans="1:43" s="29" customFormat="1" ht="17.25">
      <c r="A234" s="75" t="s">
        <v>99</v>
      </c>
      <c r="B234" s="53" t="s">
        <v>82</v>
      </c>
      <c r="C234" s="53" t="s">
        <v>52</v>
      </c>
      <c r="D234" s="53" t="s">
        <v>58</v>
      </c>
      <c r="E234" s="52" t="s">
        <v>293</v>
      </c>
      <c r="F234" s="53" t="s">
        <v>109</v>
      </c>
      <c r="G234" s="53" t="s">
        <v>85</v>
      </c>
      <c r="H234" s="53"/>
      <c r="I234" s="60">
        <v>1634.9</v>
      </c>
      <c r="J234" s="60">
        <v>0</v>
      </c>
      <c r="K234" s="59">
        <f>I234+J234</f>
        <v>1634.9</v>
      </c>
      <c r="L234" s="60">
        <v>1634.9</v>
      </c>
      <c r="M234" s="129">
        <v>0</v>
      </c>
      <c r="N234" s="59">
        <v>0</v>
      </c>
      <c r="O234" s="170">
        <v>0</v>
      </c>
      <c r="P234" s="60">
        <v>0</v>
      </c>
      <c r="Q234" s="183"/>
      <c r="R234" s="183"/>
      <c r="S234" s="183"/>
      <c r="T234" s="183"/>
      <c r="U234" s="183"/>
      <c r="V234" s="183"/>
      <c r="W234" s="59">
        <f>L234+P234</f>
        <v>1634.9</v>
      </c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</row>
    <row r="235" spans="1:43" s="29" customFormat="1" ht="69">
      <c r="A235" s="93" t="s">
        <v>364</v>
      </c>
      <c r="B235" s="54" t="s">
        <v>82</v>
      </c>
      <c r="C235" s="54" t="s">
        <v>52</v>
      </c>
      <c r="D235" s="54" t="s">
        <v>55</v>
      </c>
      <c r="E235" s="54"/>
      <c r="F235" s="54"/>
      <c r="G235" s="54"/>
      <c r="H235" s="54"/>
      <c r="I235" s="56">
        <f aca="true" t="shared" si="116" ref="I235:L236">I236</f>
        <v>26771.9</v>
      </c>
      <c r="J235" s="56">
        <f t="shared" si="116"/>
        <v>0</v>
      </c>
      <c r="K235" s="56">
        <f t="shared" si="116"/>
        <v>26771.9</v>
      </c>
      <c r="L235" s="56">
        <f t="shared" si="116"/>
        <v>26771.9</v>
      </c>
      <c r="M235" s="130" t="e">
        <f>M236+#REF!</f>
        <v>#REF!</v>
      </c>
      <c r="N235" s="56" t="e">
        <f>N236+#REF!</f>
        <v>#REF!</v>
      </c>
      <c r="O235" s="171" t="e">
        <f>O236+#REF!</f>
        <v>#REF!</v>
      </c>
      <c r="P235" s="56">
        <f>P236</f>
        <v>0</v>
      </c>
      <c r="Q235" s="183"/>
      <c r="R235" s="183"/>
      <c r="S235" s="183"/>
      <c r="T235" s="183"/>
      <c r="U235" s="183"/>
      <c r="V235" s="183"/>
      <c r="W235" s="56">
        <f>W236</f>
        <v>26771.9</v>
      </c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</row>
    <row r="236" spans="1:43" s="29" customFormat="1" ht="17.25">
      <c r="A236" s="73" t="s">
        <v>25</v>
      </c>
      <c r="B236" s="52" t="s">
        <v>82</v>
      </c>
      <c r="C236" s="52" t="s">
        <v>52</v>
      </c>
      <c r="D236" s="52" t="s">
        <v>55</v>
      </c>
      <c r="E236" s="52" t="s">
        <v>210</v>
      </c>
      <c r="F236" s="52"/>
      <c r="G236" s="52"/>
      <c r="H236" s="52"/>
      <c r="I236" s="57">
        <f t="shared" si="116"/>
        <v>26771.9</v>
      </c>
      <c r="J236" s="57">
        <f t="shared" si="116"/>
        <v>0</v>
      </c>
      <c r="K236" s="57">
        <f t="shared" si="116"/>
        <v>26771.9</v>
      </c>
      <c r="L236" s="57">
        <f t="shared" si="116"/>
        <v>26771.9</v>
      </c>
      <c r="M236" s="127">
        <f>M237</f>
        <v>0</v>
      </c>
      <c r="N236" s="57">
        <f>N237</f>
        <v>0</v>
      </c>
      <c r="O236" s="168">
        <f>O237</f>
        <v>0</v>
      </c>
      <c r="P236" s="57">
        <f>P237</f>
        <v>0</v>
      </c>
      <c r="Q236" s="183"/>
      <c r="R236" s="183"/>
      <c r="S236" s="183"/>
      <c r="T236" s="183"/>
      <c r="U236" s="183"/>
      <c r="V236" s="183"/>
      <c r="W236" s="57">
        <f>W237</f>
        <v>26771.9</v>
      </c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</row>
    <row r="237" spans="1:43" s="29" customFormat="1" ht="27">
      <c r="A237" s="78" t="s">
        <v>107</v>
      </c>
      <c r="B237" s="52" t="s">
        <v>82</v>
      </c>
      <c r="C237" s="52" t="s">
        <v>52</v>
      </c>
      <c r="D237" s="52" t="s">
        <v>55</v>
      </c>
      <c r="E237" s="52" t="s">
        <v>211</v>
      </c>
      <c r="F237" s="52"/>
      <c r="G237" s="52"/>
      <c r="H237" s="52"/>
      <c r="I237" s="57">
        <f aca="true" t="shared" si="117" ref="I237:P237">I238+I241+I244</f>
        <v>26771.9</v>
      </c>
      <c r="J237" s="57">
        <f t="shared" si="117"/>
        <v>0</v>
      </c>
      <c r="K237" s="57">
        <f t="shared" si="117"/>
        <v>26771.9</v>
      </c>
      <c r="L237" s="57">
        <f t="shared" si="117"/>
        <v>26771.9</v>
      </c>
      <c r="M237" s="127">
        <f t="shared" si="117"/>
        <v>0</v>
      </c>
      <c r="N237" s="57">
        <f t="shared" si="117"/>
        <v>0</v>
      </c>
      <c r="O237" s="168">
        <f t="shared" si="117"/>
        <v>0</v>
      </c>
      <c r="P237" s="57">
        <f t="shared" si="117"/>
        <v>0</v>
      </c>
      <c r="Q237" s="183"/>
      <c r="R237" s="183"/>
      <c r="S237" s="183"/>
      <c r="T237" s="183"/>
      <c r="U237" s="183"/>
      <c r="V237" s="183"/>
      <c r="W237" s="57">
        <f>W238+W241+W244</f>
        <v>26771.9</v>
      </c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</row>
    <row r="238" spans="1:43" s="29" customFormat="1" ht="85.5" customHeight="1">
      <c r="A238" s="73" t="s">
        <v>344</v>
      </c>
      <c r="B238" s="52" t="s">
        <v>82</v>
      </c>
      <c r="C238" s="52" t="s">
        <v>52</v>
      </c>
      <c r="D238" s="52" t="s">
        <v>55</v>
      </c>
      <c r="E238" s="52" t="s">
        <v>211</v>
      </c>
      <c r="F238" s="52" t="s">
        <v>108</v>
      </c>
      <c r="G238" s="52"/>
      <c r="H238" s="52"/>
      <c r="I238" s="57">
        <f aca="true" t="shared" si="118" ref="I238:K239">I239</f>
        <v>22636.3</v>
      </c>
      <c r="J238" s="57">
        <f t="shared" si="118"/>
        <v>0</v>
      </c>
      <c r="K238" s="57">
        <f t="shared" si="118"/>
        <v>22636.3</v>
      </c>
      <c r="L238" s="57">
        <f aca="true" t="shared" si="119" ref="L238:P239">L239</f>
        <v>22636.3</v>
      </c>
      <c r="M238" s="128">
        <f t="shared" si="119"/>
        <v>0</v>
      </c>
      <c r="N238" s="58">
        <f t="shared" si="119"/>
        <v>0</v>
      </c>
      <c r="O238" s="169">
        <f t="shared" si="119"/>
        <v>0</v>
      </c>
      <c r="P238" s="57">
        <f t="shared" si="119"/>
        <v>0</v>
      </c>
      <c r="Q238" s="183"/>
      <c r="R238" s="183"/>
      <c r="S238" s="183"/>
      <c r="T238" s="183"/>
      <c r="U238" s="183"/>
      <c r="V238" s="183"/>
      <c r="W238" s="57">
        <f>W239</f>
        <v>22636.3</v>
      </c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</row>
    <row r="239" spans="1:43" s="29" customFormat="1" ht="27">
      <c r="A239" s="73" t="s">
        <v>343</v>
      </c>
      <c r="B239" s="52" t="s">
        <v>82</v>
      </c>
      <c r="C239" s="52" t="s">
        <v>52</v>
      </c>
      <c r="D239" s="52" t="s">
        <v>55</v>
      </c>
      <c r="E239" s="52" t="s">
        <v>211</v>
      </c>
      <c r="F239" s="52" t="s">
        <v>109</v>
      </c>
      <c r="G239" s="52"/>
      <c r="H239" s="52"/>
      <c r="I239" s="57">
        <f t="shared" si="118"/>
        <v>22636.3</v>
      </c>
      <c r="J239" s="57">
        <f t="shared" si="118"/>
        <v>0</v>
      </c>
      <c r="K239" s="57">
        <f t="shared" si="118"/>
        <v>22636.3</v>
      </c>
      <c r="L239" s="57">
        <f t="shared" si="119"/>
        <v>22636.3</v>
      </c>
      <c r="M239" s="128">
        <f t="shared" si="119"/>
        <v>0</v>
      </c>
      <c r="N239" s="58">
        <f t="shared" si="119"/>
        <v>0</v>
      </c>
      <c r="O239" s="169">
        <f t="shared" si="119"/>
        <v>0</v>
      </c>
      <c r="P239" s="57">
        <f t="shared" si="119"/>
        <v>0</v>
      </c>
      <c r="Q239" s="183"/>
      <c r="R239" s="183"/>
      <c r="S239" s="183"/>
      <c r="T239" s="183"/>
      <c r="U239" s="183"/>
      <c r="V239" s="183"/>
      <c r="W239" s="57">
        <f>W240</f>
        <v>22636.3</v>
      </c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</row>
    <row r="240" spans="1:43" s="29" customFormat="1" ht="21" customHeight="1">
      <c r="A240" s="75" t="s">
        <v>99</v>
      </c>
      <c r="B240" s="53" t="s">
        <v>82</v>
      </c>
      <c r="C240" s="53" t="s">
        <v>52</v>
      </c>
      <c r="D240" s="53" t="s">
        <v>55</v>
      </c>
      <c r="E240" s="53" t="s">
        <v>211</v>
      </c>
      <c r="F240" s="53" t="s">
        <v>109</v>
      </c>
      <c r="G240" s="53" t="s">
        <v>85</v>
      </c>
      <c r="H240" s="53"/>
      <c r="I240" s="59">
        <v>22636.3</v>
      </c>
      <c r="J240" s="59">
        <v>0</v>
      </c>
      <c r="K240" s="59">
        <f>I240+J240</f>
        <v>22636.3</v>
      </c>
      <c r="L240" s="59">
        <v>22636.3</v>
      </c>
      <c r="M240" s="129">
        <v>0</v>
      </c>
      <c r="N240" s="59">
        <v>0</v>
      </c>
      <c r="O240" s="170">
        <v>0</v>
      </c>
      <c r="P240" s="59">
        <v>0</v>
      </c>
      <c r="Q240" s="183"/>
      <c r="R240" s="183"/>
      <c r="S240" s="183"/>
      <c r="T240" s="183"/>
      <c r="U240" s="183"/>
      <c r="V240" s="183"/>
      <c r="W240" s="59">
        <f>L240+P240</f>
        <v>22636.3</v>
      </c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</row>
    <row r="241" spans="1:43" s="29" customFormat="1" ht="45" customHeight="1">
      <c r="A241" s="74" t="s">
        <v>374</v>
      </c>
      <c r="B241" s="52" t="s">
        <v>82</v>
      </c>
      <c r="C241" s="52" t="s">
        <v>52</v>
      </c>
      <c r="D241" s="52" t="s">
        <v>55</v>
      </c>
      <c r="E241" s="52" t="s">
        <v>211</v>
      </c>
      <c r="F241" s="52" t="s">
        <v>110</v>
      </c>
      <c r="G241" s="52"/>
      <c r="H241" s="52"/>
      <c r="I241" s="57">
        <f aca="true" t="shared" si="120" ref="I241:K242">I242</f>
        <v>4105.6</v>
      </c>
      <c r="J241" s="57">
        <f t="shared" si="120"/>
        <v>0</v>
      </c>
      <c r="K241" s="57">
        <f t="shared" si="120"/>
        <v>4105.6</v>
      </c>
      <c r="L241" s="57">
        <f aca="true" t="shared" si="121" ref="L241:P242">L242</f>
        <v>4105.6</v>
      </c>
      <c r="M241" s="128">
        <f t="shared" si="121"/>
        <v>0</v>
      </c>
      <c r="N241" s="58">
        <f t="shared" si="121"/>
        <v>0</v>
      </c>
      <c r="O241" s="169">
        <f t="shared" si="121"/>
        <v>0</v>
      </c>
      <c r="P241" s="57">
        <f t="shared" si="121"/>
        <v>0</v>
      </c>
      <c r="Q241" s="183"/>
      <c r="R241" s="183"/>
      <c r="S241" s="183"/>
      <c r="T241" s="183"/>
      <c r="U241" s="183"/>
      <c r="V241" s="183"/>
      <c r="W241" s="57">
        <f>W242</f>
        <v>4105.6</v>
      </c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</row>
    <row r="242" spans="1:43" s="29" customFormat="1" ht="42">
      <c r="A242" s="74" t="s">
        <v>346</v>
      </c>
      <c r="B242" s="52" t="s">
        <v>82</v>
      </c>
      <c r="C242" s="52" t="s">
        <v>52</v>
      </c>
      <c r="D242" s="52" t="s">
        <v>55</v>
      </c>
      <c r="E242" s="52" t="s">
        <v>211</v>
      </c>
      <c r="F242" s="52" t="s">
        <v>112</v>
      </c>
      <c r="G242" s="52"/>
      <c r="H242" s="52"/>
      <c r="I242" s="57">
        <f t="shared" si="120"/>
        <v>4105.6</v>
      </c>
      <c r="J242" s="57">
        <f t="shared" si="120"/>
        <v>0</v>
      </c>
      <c r="K242" s="57">
        <f t="shared" si="120"/>
        <v>4105.6</v>
      </c>
      <c r="L242" s="57">
        <f t="shared" si="121"/>
        <v>4105.6</v>
      </c>
      <c r="M242" s="128">
        <f t="shared" si="121"/>
        <v>0</v>
      </c>
      <c r="N242" s="58">
        <f t="shared" si="121"/>
        <v>0</v>
      </c>
      <c r="O242" s="169">
        <f t="shared" si="121"/>
        <v>0</v>
      </c>
      <c r="P242" s="57">
        <f t="shared" si="121"/>
        <v>0</v>
      </c>
      <c r="Q242" s="183"/>
      <c r="R242" s="183"/>
      <c r="S242" s="183"/>
      <c r="T242" s="183"/>
      <c r="U242" s="183"/>
      <c r="V242" s="183"/>
      <c r="W242" s="57">
        <f>W243</f>
        <v>4105.6</v>
      </c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</row>
    <row r="243" spans="1:43" s="29" customFormat="1" ht="20.25" customHeight="1">
      <c r="A243" s="75" t="s">
        <v>99</v>
      </c>
      <c r="B243" s="53" t="s">
        <v>82</v>
      </c>
      <c r="C243" s="53" t="s">
        <v>52</v>
      </c>
      <c r="D243" s="53" t="s">
        <v>55</v>
      </c>
      <c r="E243" s="53" t="s">
        <v>211</v>
      </c>
      <c r="F243" s="53" t="s">
        <v>112</v>
      </c>
      <c r="G243" s="53" t="s">
        <v>85</v>
      </c>
      <c r="H243" s="53"/>
      <c r="I243" s="59">
        <v>4105.6</v>
      </c>
      <c r="J243" s="59">
        <v>0</v>
      </c>
      <c r="K243" s="59">
        <f>I243+J243</f>
        <v>4105.6</v>
      </c>
      <c r="L243" s="59">
        <v>4105.6</v>
      </c>
      <c r="M243" s="135">
        <v>0</v>
      </c>
      <c r="N243" s="60">
        <v>0</v>
      </c>
      <c r="O243" s="176">
        <v>0</v>
      </c>
      <c r="P243" s="59">
        <v>0</v>
      </c>
      <c r="Q243" s="183"/>
      <c r="R243" s="183"/>
      <c r="S243" s="183"/>
      <c r="T243" s="183"/>
      <c r="U243" s="183"/>
      <c r="V243" s="183"/>
      <c r="W243" s="59">
        <f>L243+P243</f>
        <v>4105.6</v>
      </c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</row>
    <row r="244" spans="1:43" s="29" customFormat="1" ht="17.25">
      <c r="A244" s="74" t="s">
        <v>120</v>
      </c>
      <c r="B244" s="52" t="s">
        <v>82</v>
      </c>
      <c r="C244" s="52" t="s">
        <v>52</v>
      </c>
      <c r="D244" s="52" t="s">
        <v>55</v>
      </c>
      <c r="E244" s="52" t="s">
        <v>211</v>
      </c>
      <c r="F244" s="52" t="s">
        <v>119</v>
      </c>
      <c r="G244" s="52"/>
      <c r="H244" s="52"/>
      <c r="I244" s="57">
        <f aca="true" t="shared" si="122" ref="I244:K245">I245</f>
        <v>30</v>
      </c>
      <c r="J244" s="57">
        <f t="shared" si="122"/>
        <v>0</v>
      </c>
      <c r="K244" s="57">
        <f t="shared" si="122"/>
        <v>30</v>
      </c>
      <c r="L244" s="57">
        <f aca="true" t="shared" si="123" ref="L244:P245">L245</f>
        <v>30</v>
      </c>
      <c r="M244" s="127">
        <f t="shared" si="123"/>
        <v>0</v>
      </c>
      <c r="N244" s="57">
        <f t="shared" si="123"/>
        <v>0</v>
      </c>
      <c r="O244" s="168">
        <f t="shared" si="123"/>
        <v>0</v>
      </c>
      <c r="P244" s="57">
        <f t="shared" si="123"/>
        <v>0</v>
      </c>
      <c r="Q244" s="183"/>
      <c r="R244" s="183"/>
      <c r="S244" s="183"/>
      <c r="T244" s="183"/>
      <c r="U244" s="183"/>
      <c r="V244" s="183"/>
      <c r="W244" s="57">
        <f>W245</f>
        <v>30</v>
      </c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</row>
    <row r="245" spans="1:43" s="29" customFormat="1" ht="17.25">
      <c r="A245" s="74" t="s">
        <v>122</v>
      </c>
      <c r="B245" s="52" t="s">
        <v>82</v>
      </c>
      <c r="C245" s="52" t="s">
        <v>52</v>
      </c>
      <c r="D245" s="52" t="s">
        <v>55</v>
      </c>
      <c r="E245" s="52" t="s">
        <v>211</v>
      </c>
      <c r="F245" s="52" t="s">
        <v>121</v>
      </c>
      <c r="G245" s="52"/>
      <c r="H245" s="52"/>
      <c r="I245" s="57">
        <f t="shared" si="122"/>
        <v>30</v>
      </c>
      <c r="J245" s="57">
        <f t="shared" si="122"/>
        <v>0</v>
      </c>
      <c r="K245" s="57">
        <f t="shared" si="122"/>
        <v>30</v>
      </c>
      <c r="L245" s="57">
        <f t="shared" si="123"/>
        <v>30</v>
      </c>
      <c r="M245" s="127">
        <f t="shared" si="123"/>
        <v>0</v>
      </c>
      <c r="N245" s="57">
        <f t="shared" si="123"/>
        <v>0</v>
      </c>
      <c r="O245" s="168">
        <f t="shared" si="123"/>
        <v>0</v>
      </c>
      <c r="P245" s="57">
        <f t="shared" si="123"/>
        <v>0</v>
      </c>
      <c r="Q245" s="183"/>
      <c r="R245" s="183"/>
      <c r="S245" s="183"/>
      <c r="T245" s="183"/>
      <c r="U245" s="183"/>
      <c r="V245" s="183"/>
      <c r="W245" s="57">
        <f>W246</f>
        <v>30</v>
      </c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</row>
    <row r="246" spans="1:43" s="29" customFormat="1" ht="21" customHeight="1">
      <c r="A246" s="75" t="s">
        <v>99</v>
      </c>
      <c r="B246" s="53" t="s">
        <v>82</v>
      </c>
      <c r="C246" s="53" t="s">
        <v>52</v>
      </c>
      <c r="D246" s="53" t="s">
        <v>55</v>
      </c>
      <c r="E246" s="53" t="s">
        <v>211</v>
      </c>
      <c r="F246" s="53" t="s">
        <v>121</v>
      </c>
      <c r="G246" s="53" t="s">
        <v>85</v>
      </c>
      <c r="H246" s="53"/>
      <c r="I246" s="59">
        <v>30</v>
      </c>
      <c r="J246" s="59">
        <v>0</v>
      </c>
      <c r="K246" s="59">
        <f>I246+J246</f>
        <v>30</v>
      </c>
      <c r="L246" s="59">
        <v>30</v>
      </c>
      <c r="M246" s="129">
        <v>0</v>
      </c>
      <c r="N246" s="59">
        <v>0</v>
      </c>
      <c r="O246" s="170">
        <v>0</v>
      </c>
      <c r="P246" s="59">
        <v>0</v>
      </c>
      <c r="Q246" s="183"/>
      <c r="R246" s="183"/>
      <c r="S246" s="183"/>
      <c r="T246" s="183"/>
      <c r="U246" s="183"/>
      <c r="V246" s="183"/>
      <c r="W246" s="59">
        <f>L246+P246</f>
        <v>30</v>
      </c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</row>
    <row r="247" spans="1:43" s="29" customFormat="1" ht="17.25">
      <c r="A247" s="76" t="s">
        <v>319</v>
      </c>
      <c r="B247" s="54" t="s">
        <v>82</v>
      </c>
      <c r="C247" s="54" t="s">
        <v>52</v>
      </c>
      <c r="D247" s="54" t="s">
        <v>57</v>
      </c>
      <c r="E247" s="54"/>
      <c r="F247" s="54"/>
      <c r="G247" s="54"/>
      <c r="H247" s="53"/>
      <c r="I247" s="56">
        <f aca="true" t="shared" si="124" ref="I247:L251">I248</f>
        <v>23</v>
      </c>
      <c r="J247" s="56">
        <f t="shared" si="124"/>
        <v>0</v>
      </c>
      <c r="K247" s="56">
        <f t="shared" si="124"/>
        <v>23</v>
      </c>
      <c r="L247" s="56">
        <f t="shared" si="124"/>
        <v>23</v>
      </c>
      <c r="M247" s="135"/>
      <c r="N247" s="60"/>
      <c r="O247" s="176"/>
      <c r="P247" s="56">
        <f>P248</f>
        <v>0</v>
      </c>
      <c r="Q247" s="183"/>
      <c r="R247" s="183"/>
      <c r="S247" s="183"/>
      <c r="T247" s="183"/>
      <c r="U247" s="183"/>
      <c r="V247" s="183"/>
      <c r="W247" s="56">
        <f>W248</f>
        <v>23</v>
      </c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</row>
    <row r="248" spans="1:43" s="29" customFormat="1" ht="17.25">
      <c r="A248" s="74" t="s">
        <v>25</v>
      </c>
      <c r="B248" s="52" t="s">
        <v>82</v>
      </c>
      <c r="C248" s="52" t="s">
        <v>52</v>
      </c>
      <c r="D248" s="52" t="s">
        <v>57</v>
      </c>
      <c r="E248" s="52" t="s">
        <v>210</v>
      </c>
      <c r="F248" s="52"/>
      <c r="G248" s="52"/>
      <c r="H248" s="53"/>
      <c r="I248" s="57">
        <f t="shared" si="124"/>
        <v>23</v>
      </c>
      <c r="J248" s="57">
        <f t="shared" si="124"/>
        <v>0</v>
      </c>
      <c r="K248" s="57">
        <f t="shared" si="124"/>
        <v>23</v>
      </c>
      <c r="L248" s="57">
        <f t="shared" si="124"/>
        <v>23</v>
      </c>
      <c r="M248" s="135"/>
      <c r="N248" s="60"/>
      <c r="O248" s="176"/>
      <c r="P248" s="57">
        <f>P249</f>
        <v>0</v>
      </c>
      <c r="Q248" s="183"/>
      <c r="R248" s="183"/>
      <c r="S248" s="183"/>
      <c r="T248" s="183"/>
      <c r="U248" s="183"/>
      <c r="V248" s="183"/>
      <c r="W248" s="57">
        <f>W249</f>
        <v>23</v>
      </c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</row>
    <row r="249" spans="1:43" s="29" customFormat="1" ht="69">
      <c r="A249" s="73" t="s">
        <v>0</v>
      </c>
      <c r="B249" s="52" t="s">
        <v>82</v>
      </c>
      <c r="C249" s="52" t="s">
        <v>52</v>
      </c>
      <c r="D249" s="52" t="s">
        <v>57</v>
      </c>
      <c r="E249" s="52" t="s">
        <v>1</v>
      </c>
      <c r="F249" s="52"/>
      <c r="G249" s="52"/>
      <c r="H249" s="53"/>
      <c r="I249" s="57">
        <f t="shared" si="124"/>
        <v>23</v>
      </c>
      <c r="J249" s="57">
        <f t="shared" si="124"/>
        <v>0</v>
      </c>
      <c r="K249" s="57">
        <f t="shared" si="124"/>
        <v>23</v>
      </c>
      <c r="L249" s="57">
        <f t="shared" si="124"/>
        <v>23</v>
      </c>
      <c r="M249" s="135"/>
      <c r="N249" s="60"/>
      <c r="O249" s="176"/>
      <c r="P249" s="57">
        <f>P250</f>
        <v>0</v>
      </c>
      <c r="Q249" s="183"/>
      <c r="R249" s="183"/>
      <c r="S249" s="183"/>
      <c r="T249" s="183"/>
      <c r="U249" s="183"/>
      <c r="V249" s="183"/>
      <c r="W249" s="57">
        <f>W250</f>
        <v>23</v>
      </c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</row>
    <row r="250" spans="1:43" s="29" customFormat="1" ht="42">
      <c r="A250" s="74" t="s">
        <v>374</v>
      </c>
      <c r="B250" s="52" t="s">
        <v>82</v>
      </c>
      <c r="C250" s="52" t="s">
        <v>52</v>
      </c>
      <c r="D250" s="52" t="s">
        <v>57</v>
      </c>
      <c r="E250" s="52" t="s">
        <v>1</v>
      </c>
      <c r="F250" s="52" t="s">
        <v>110</v>
      </c>
      <c r="G250" s="52"/>
      <c r="H250" s="53"/>
      <c r="I250" s="57">
        <f t="shared" si="124"/>
        <v>23</v>
      </c>
      <c r="J250" s="57">
        <f t="shared" si="124"/>
        <v>0</v>
      </c>
      <c r="K250" s="57">
        <f t="shared" si="124"/>
        <v>23</v>
      </c>
      <c r="L250" s="57">
        <f t="shared" si="124"/>
        <v>23</v>
      </c>
      <c r="M250" s="135"/>
      <c r="N250" s="60"/>
      <c r="O250" s="176"/>
      <c r="P250" s="57">
        <f>P251</f>
        <v>0</v>
      </c>
      <c r="Q250" s="183"/>
      <c r="R250" s="183"/>
      <c r="S250" s="183"/>
      <c r="T250" s="183"/>
      <c r="U250" s="183"/>
      <c r="V250" s="183"/>
      <c r="W250" s="57">
        <f>W251</f>
        <v>23</v>
      </c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</row>
    <row r="251" spans="1:43" s="29" customFormat="1" ht="42">
      <c r="A251" s="74" t="s">
        <v>346</v>
      </c>
      <c r="B251" s="52" t="s">
        <v>82</v>
      </c>
      <c r="C251" s="52" t="s">
        <v>52</v>
      </c>
      <c r="D251" s="52" t="s">
        <v>57</v>
      </c>
      <c r="E251" s="52" t="s">
        <v>1</v>
      </c>
      <c r="F251" s="52" t="s">
        <v>112</v>
      </c>
      <c r="G251" s="52"/>
      <c r="H251" s="53"/>
      <c r="I251" s="57">
        <f t="shared" si="124"/>
        <v>23</v>
      </c>
      <c r="J251" s="57">
        <f t="shared" si="124"/>
        <v>0</v>
      </c>
      <c r="K251" s="57">
        <f t="shared" si="124"/>
        <v>23</v>
      </c>
      <c r="L251" s="57">
        <f t="shared" si="124"/>
        <v>23</v>
      </c>
      <c r="M251" s="135"/>
      <c r="N251" s="60"/>
      <c r="O251" s="176"/>
      <c r="P251" s="57">
        <f>P252</f>
        <v>0</v>
      </c>
      <c r="Q251" s="183"/>
      <c r="R251" s="183"/>
      <c r="S251" s="183"/>
      <c r="T251" s="183"/>
      <c r="U251" s="183"/>
      <c r="V251" s="183"/>
      <c r="W251" s="57">
        <f>W252</f>
        <v>23</v>
      </c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</row>
    <row r="252" spans="1:43" s="29" customFormat="1" ht="18" customHeight="1">
      <c r="A252" s="77" t="s">
        <v>100</v>
      </c>
      <c r="B252" s="53" t="s">
        <v>82</v>
      </c>
      <c r="C252" s="53" t="s">
        <v>52</v>
      </c>
      <c r="D252" s="53" t="s">
        <v>57</v>
      </c>
      <c r="E252" s="53" t="s">
        <v>1</v>
      </c>
      <c r="F252" s="53" t="s">
        <v>112</v>
      </c>
      <c r="G252" s="53" t="s">
        <v>86</v>
      </c>
      <c r="H252" s="53"/>
      <c r="I252" s="59">
        <v>23</v>
      </c>
      <c r="J252" s="59">
        <v>0</v>
      </c>
      <c r="K252" s="59">
        <f>I252+J252</f>
        <v>23</v>
      </c>
      <c r="L252" s="59">
        <v>23</v>
      </c>
      <c r="M252" s="135"/>
      <c r="N252" s="60"/>
      <c r="O252" s="176"/>
      <c r="P252" s="59">
        <v>0</v>
      </c>
      <c r="Q252" s="183"/>
      <c r="R252" s="183"/>
      <c r="S252" s="183"/>
      <c r="T252" s="183"/>
      <c r="U252" s="183"/>
      <c r="V252" s="183"/>
      <c r="W252" s="59">
        <f>L252+P252</f>
        <v>23</v>
      </c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</row>
    <row r="253" spans="1:43" s="29" customFormat="1" ht="17.25">
      <c r="A253" s="79" t="s">
        <v>38</v>
      </c>
      <c r="B253" s="54" t="s">
        <v>82</v>
      </c>
      <c r="C253" s="54" t="s">
        <v>52</v>
      </c>
      <c r="D253" s="54" t="s">
        <v>69</v>
      </c>
      <c r="E253" s="54"/>
      <c r="F253" s="54"/>
      <c r="G253" s="54"/>
      <c r="H253" s="54"/>
      <c r="I253" s="56">
        <f aca="true" t="shared" si="125" ref="I253:K257">I254</f>
        <v>100</v>
      </c>
      <c r="J253" s="56">
        <f t="shared" si="125"/>
        <v>0</v>
      </c>
      <c r="K253" s="56">
        <f t="shared" si="125"/>
        <v>100</v>
      </c>
      <c r="L253" s="56">
        <f aca="true" t="shared" si="126" ref="L253:P257">L254</f>
        <v>100</v>
      </c>
      <c r="M253" s="130">
        <f t="shared" si="126"/>
        <v>0</v>
      </c>
      <c r="N253" s="56">
        <f t="shared" si="126"/>
        <v>0</v>
      </c>
      <c r="O253" s="171">
        <f t="shared" si="126"/>
        <v>0</v>
      </c>
      <c r="P253" s="56">
        <f t="shared" si="126"/>
        <v>0</v>
      </c>
      <c r="Q253" s="183"/>
      <c r="R253" s="183"/>
      <c r="S253" s="183"/>
      <c r="T253" s="183"/>
      <c r="U253" s="183"/>
      <c r="V253" s="183"/>
      <c r="W253" s="56">
        <f>W254</f>
        <v>100</v>
      </c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</row>
    <row r="254" spans="1:43" s="29" customFormat="1" ht="17.25">
      <c r="A254" s="74" t="s">
        <v>25</v>
      </c>
      <c r="B254" s="52" t="s">
        <v>82</v>
      </c>
      <c r="C254" s="52" t="s">
        <v>52</v>
      </c>
      <c r="D254" s="52" t="s">
        <v>69</v>
      </c>
      <c r="E254" s="52" t="s">
        <v>210</v>
      </c>
      <c r="F254" s="52"/>
      <c r="G254" s="52"/>
      <c r="H254" s="52"/>
      <c r="I254" s="57">
        <f t="shared" si="125"/>
        <v>100</v>
      </c>
      <c r="J254" s="57">
        <f t="shared" si="125"/>
        <v>0</v>
      </c>
      <c r="K254" s="57">
        <f t="shared" si="125"/>
        <v>100</v>
      </c>
      <c r="L254" s="57">
        <f t="shared" si="126"/>
        <v>100</v>
      </c>
      <c r="M254" s="127">
        <f t="shared" si="126"/>
        <v>0</v>
      </c>
      <c r="N254" s="57">
        <f t="shared" si="126"/>
        <v>0</v>
      </c>
      <c r="O254" s="168">
        <f t="shared" si="126"/>
        <v>0</v>
      </c>
      <c r="P254" s="57">
        <f t="shared" si="126"/>
        <v>0</v>
      </c>
      <c r="Q254" s="183"/>
      <c r="R254" s="183"/>
      <c r="S254" s="183"/>
      <c r="T254" s="183"/>
      <c r="U254" s="183"/>
      <c r="V254" s="183"/>
      <c r="W254" s="57">
        <f>W255</f>
        <v>100</v>
      </c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</row>
    <row r="255" spans="1:23" ht="27.75">
      <c r="A255" s="74" t="s">
        <v>192</v>
      </c>
      <c r="B255" s="52" t="s">
        <v>82</v>
      </c>
      <c r="C255" s="52" t="s">
        <v>52</v>
      </c>
      <c r="D255" s="52" t="s">
        <v>69</v>
      </c>
      <c r="E255" s="52" t="s">
        <v>292</v>
      </c>
      <c r="F255" s="52"/>
      <c r="G255" s="52"/>
      <c r="H255" s="52"/>
      <c r="I255" s="57">
        <f t="shared" si="125"/>
        <v>100</v>
      </c>
      <c r="J255" s="57">
        <f t="shared" si="125"/>
        <v>0</v>
      </c>
      <c r="K255" s="57">
        <f t="shared" si="125"/>
        <v>100</v>
      </c>
      <c r="L255" s="57">
        <f t="shared" si="126"/>
        <v>100</v>
      </c>
      <c r="M255" s="127">
        <f t="shared" si="126"/>
        <v>0</v>
      </c>
      <c r="N255" s="57">
        <f t="shared" si="126"/>
        <v>0</v>
      </c>
      <c r="O255" s="168">
        <f t="shared" si="126"/>
        <v>0</v>
      </c>
      <c r="P255" s="57">
        <f t="shared" si="126"/>
        <v>0</v>
      </c>
      <c r="Q255" s="183"/>
      <c r="R255" s="183"/>
      <c r="S255" s="183"/>
      <c r="T255" s="183"/>
      <c r="U255" s="183"/>
      <c r="V255" s="183"/>
      <c r="W255" s="57">
        <f>W256</f>
        <v>100</v>
      </c>
    </row>
    <row r="256" spans="1:23" ht="17.25">
      <c r="A256" s="73" t="s">
        <v>120</v>
      </c>
      <c r="B256" s="52" t="s">
        <v>82</v>
      </c>
      <c r="C256" s="52" t="s">
        <v>52</v>
      </c>
      <c r="D256" s="52" t="s">
        <v>69</v>
      </c>
      <c r="E256" s="52" t="s">
        <v>292</v>
      </c>
      <c r="F256" s="52" t="s">
        <v>119</v>
      </c>
      <c r="G256" s="52"/>
      <c r="H256" s="52"/>
      <c r="I256" s="57">
        <f t="shared" si="125"/>
        <v>100</v>
      </c>
      <c r="J256" s="57">
        <f t="shared" si="125"/>
        <v>0</v>
      </c>
      <c r="K256" s="57">
        <f t="shared" si="125"/>
        <v>100</v>
      </c>
      <c r="L256" s="57">
        <f t="shared" si="126"/>
        <v>100</v>
      </c>
      <c r="M256" s="128">
        <f t="shared" si="126"/>
        <v>0</v>
      </c>
      <c r="N256" s="58">
        <f t="shared" si="126"/>
        <v>0</v>
      </c>
      <c r="O256" s="169">
        <f t="shared" si="126"/>
        <v>0</v>
      </c>
      <c r="P256" s="57">
        <f t="shared" si="126"/>
        <v>0</v>
      </c>
      <c r="Q256" s="183"/>
      <c r="R256" s="183"/>
      <c r="S256" s="183"/>
      <c r="T256" s="183"/>
      <c r="U256" s="183"/>
      <c r="V256" s="183"/>
      <c r="W256" s="57">
        <f>W257</f>
        <v>100</v>
      </c>
    </row>
    <row r="257" spans="1:23" ht="17.25">
      <c r="A257" s="74" t="s">
        <v>309</v>
      </c>
      <c r="B257" s="52" t="s">
        <v>82</v>
      </c>
      <c r="C257" s="52" t="s">
        <v>52</v>
      </c>
      <c r="D257" s="52" t="s">
        <v>69</v>
      </c>
      <c r="E257" s="52" t="s">
        <v>292</v>
      </c>
      <c r="F257" s="52" t="s">
        <v>308</v>
      </c>
      <c r="G257" s="52"/>
      <c r="H257" s="52"/>
      <c r="I257" s="57">
        <f t="shared" si="125"/>
        <v>100</v>
      </c>
      <c r="J257" s="57">
        <f t="shared" si="125"/>
        <v>0</v>
      </c>
      <c r="K257" s="57">
        <f t="shared" si="125"/>
        <v>100</v>
      </c>
      <c r="L257" s="57">
        <f t="shared" si="126"/>
        <v>100</v>
      </c>
      <c r="M257" s="128">
        <f t="shared" si="126"/>
        <v>0</v>
      </c>
      <c r="N257" s="58">
        <f t="shared" si="126"/>
        <v>0</v>
      </c>
      <c r="O257" s="169">
        <f t="shared" si="126"/>
        <v>0</v>
      </c>
      <c r="P257" s="57">
        <f t="shared" si="126"/>
        <v>0</v>
      </c>
      <c r="Q257" s="183"/>
      <c r="R257" s="183"/>
      <c r="S257" s="183"/>
      <c r="T257" s="183"/>
      <c r="U257" s="183"/>
      <c r="V257" s="183"/>
      <c r="W257" s="57">
        <f>W258</f>
        <v>100</v>
      </c>
    </row>
    <row r="258" spans="1:23" ht="21" customHeight="1">
      <c r="A258" s="77" t="s">
        <v>99</v>
      </c>
      <c r="B258" s="53" t="s">
        <v>82</v>
      </c>
      <c r="C258" s="53" t="s">
        <v>52</v>
      </c>
      <c r="D258" s="53" t="s">
        <v>69</v>
      </c>
      <c r="E258" s="53" t="s">
        <v>292</v>
      </c>
      <c r="F258" s="53" t="s">
        <v>308</v>
      </c>
      <c r="G258" s="53" t="s">
        <v>85</v>
      </c>
      <c r="H258" s="53"/>
      <c r="I258" s="59">
        <v>100</v>
      </c>
      <c r="J258" s="59">
        <v>0</v>
      </c>
      <c r="K258" s="59">
        <f>I258+J258</f>
        <v>100</v>
      </c>
      <c r="L258" s="59">
        <v>100</v>
      </c>
      <c r="M258" s="135">
        <v>0</v>
      </c>
      <c r="N258" s="60">
        <v>0</v>
      </c>
      <c r="O258" s="176">
        <v>0</v>
      </c>
      <c r="P258" s="59">
        <v>0</v>
      </c>
      <c r="Q258" s="183"/>
      <c r="R258" s="183"/>
      <c r="S258" s="183"/>
      <c r="T258" s="183"/>
      <c r="U258" s="183"/>
      <c r="V258" s="183"/>
      <c r="W258" s="59">
        <f>L258+P258</f>
        <v>100</v>
      </c>
    </row>
    <row r="259" spans="1:23" ht="17.25">
      <c r="A259" s="76" t="s">
        <v>39</v>
      </c>
      <c r="B259" s="54" t="s">
        <v>82</v>
      </c>
      <c r="C259" s="54" t="s">
        <v>52</v>
      </c>
      <c r="D259" s="54" t="s">
        <v>93</v>
      </c>
      <c r="E259" s="54"/>
      <c r="F259" s="54"/>
      <c r="G259" s="54"/>
      <c r="H259" s="54"/>
      <c r="I259" s="56">
        <f>I277+I260+I271</f>
        <v>2268.3</v>
      </c>
      <c r="J259" s="56">
        <f>J277+J260+J271</f>
        <v>0</v>
      </c>
      <c r="K259" s="56">
        <f>K277+K260+K271</f>
        <v>2268.3</v>
      </c>
      <c r="L259" s="56">
        <f>L277+L260+L271</f>
        <v>2211.3</v>
      </c>
      <c r="M259" s="134" t="e">
        <f>#REF!+M277+#REF!</f>
        <v>#REF!</v>
      </c>
      <c r="N259" s="55" t="e">
        <f>#REF!+N277+#REF!</f>
        <v>#REF!</v>
      </c>
      <c r="O259" s="175" t="e">
        <f>#REF!+O277+#REF!</f>
        <v>#REF!</v>
      </c>
      <c r="P259" s="56">
        <f>P277+P260+P271</f>
        <v>0</v>
      </c>
      <c r="Q259" s="183"/>
      <c r="R259" s="183"/>
      <c r="S259" s="183"/>
      <c r="T259" s="183"/>
      <c r="U259" s="183"/>
      <c r="V259" s="183"/>
      <c r="W259" s="56">
        <f>W277+W260+W271</f>
        <v>2211.3</v>
      </c>
    </row>
    <row r="260" spans="1:23" ht="45" customHeight="1">
      <c r="A260" s="73" t="s">
        <v>313</v>
      </c>
      <c r="B260" s="52" t="s">
        <v>82</v>
      </c>
      <c r="C260" s="52" t="s">
        <v>52</v>
      </c>
      <c r="D260" s="52" t="s">
        <v>93</v>
      </c>
      <c r="E260" s="52" t="s">
        <v>289</v>
      </c>
      <c r="F260" s="52"/>
      <c r="G260" s="52"/>
      <c r="H260" s="54"/>
      <c r="I260" s="57">
        <f>I261+I266</f>
        <v>57</v>
      </c>
      <c r="J260" s="57">
        <f>J261+J266</f>
        <v>0</v>
      </c>
      <c r="K260" s="57">
        <f>K261+K266</f>
        <v>57</v>
      </c>
      <c r="L260" s="57">
        <f>L261+L266</f>
        <v>0</v>
      </c>
      <c r="M260" s="134"/>
      <c r="N260" s="55"/>
      <c r="O260" s="175"/>
      <c r="P260" s="57">
        <f>P261+P266</f>
        <v>0</v>
      </c>
      <c r="Q260" s="183"/>
      <c r="R260" s="183"/>
      <c r="S260" s="183"/>
      <c r="T260" s="183"/>
      <c r="U260" s="183"/>
      <c r="V260" s="183"/>
      <c r="W260" s="57">
        <f>W261+W266</f>
        <v>0</v>
      </c>
    </row>
    <row r="261" spans="1:23" ht="99" customHeight="1">
      <c r="A261" s="73" t="s">
        <v>315</v>
      </c>
      <c r="B261" s="52" t="s">
        <v>82</v>
      </c>
      <c r="C261" s="52" t="s">
        <v>52</v>
      </c>
      <c r="D261" s="52" t="s">
        <v>93</v>
      </c>
      <c r="E261" s="52" t="s">
        <v>290</v>
      </c>
      <c r="F261" s="52"/>
      <c r="G261" s="52"/>
      <c r="H261" s="54"/>
      <c r="I261" s="57">
        <f aca="true" t="shared" si="127" ref="I261:L264">I262</f>
        <v>27</v>
      </c>
      <c r="J261" s="57">
        <f t="shared" si="127"/>
        <v>0</v>
      </c>
      <c r="K261" s="57">
        <f t="shared" si="127"/>
        <v>27</v>
      </c>
      <c r="L261" s="57">
        <f t="shared" si="127"/>
        <v>0</v>
      </c>
      <c r="M261" s="134"/>
      <c r="N261" s="55"/>
      <c r="O261" s="175"/>
      <c r="P261" s="57">
        <f>P262</f>
        <v>0</v>
      </c>
      <c r="Q261" s="183"/>
      <c r="R261" s="183"/>
      <c r="S261" s="183"/>
      <c r="T261" s="183"/>
      <c r="U261" s="183"/>
      <c r="V261" s="183"/>
      <c r="W261" s="57">
        <f>W262</f>
        <v>0</v>
      </c>
    </row>
    <row r="262" spans="1:23" ht="17.25">
      <c r="A262" s="74" t="s">
        <v>234</v>
      </c>
      <c r="B262" s="52" t="s">
        <v>82</v>
      </c>
      <c r="C262" s="52" t="s">
        <v>52</v>
      </c>
      <c r="D262" s="52" t="s">
        <v>93</v>
      </c>
      <c r="E262" s="52" t="s">
        <v>291</v>
      </c>
      <c r="F262" s="52"/>
      <c r="G262" s="52"/>
      <c r="H262" s="54"/>
      <c r="I262" s="57">
        <f t="shared" si="127"/>
        <v>27</v>
      </c>
      <c r="J262" s="57">
        <f t="shared" si="127"/>
        <v>0</v>
      </c>
      <c r="K262" s="57">
        <f t="shared" si="127"/>
        <v>27</v>
      </c>
      <c r="L262" s="57">
        <f t="shared" si="127"/>
        <v>0</v>
      </c>
      <c r="M262" s="134"/>
      <c r="N262" s="55"/>
      <c r="O262" s="175"/>
      <c r="P262" s="57">
        <f>P263</f>
        <v>0</v>
      </c>
      <c r="Q262" s="183"/>
      <c r="R262" s="183"/>
      <c r="S262" s="183"/>
      <c r="T262" s="183"/>
      <c r="U262" s="183"/>
      <c r="V262" s="183"/>
      <c r="W262" s="57">
        <f>W263</f>
        <v>0</v>
      </c>
    </row>
    <row r="263" spans="1:23" ht="42">
      <c r="A263" s="74" t="s">
        <v>374</v>
      </c>
      <c r="B263" s="52" t="s">
        <v>82</v>
      </c>
      <c r="C263" s="52" t="s">
        <v>52</v>
      </c>
      <c r="D263" s="52" t="s">
        <v>93</v>
      </c>
      <c r="E263" s="52" t="s">
        <v>291</v>
      </c>
      <c r="F263" s="52" t="s">
        <v>110</v>
      </c>
      <c r="G263" s="52"/>
      <c r="H263" s="54"/>
      <c r="I263" s="57">
        <f t="shared" si="127"/>
        <v>27</v>
      </c>
      <c r="J263" s="57">
        <f t="shared" si="127"/>
        <v>0</v>
      </c>
      <c r="K263" s="57">
        <f t="shared" si="127"/>
        <v>27</v>
      </c>
      <c r="L263" s="57">
        <f t="shared" si="127"/>
        <v>0</v>
      </c>
      <c r="M263" s="134"/>
      <c r="N263" s="55"/>
      <c r="O263" s="175"/>
      <c r="P263" s="57">
        <f>P264</f>
        <v>0</v>
      </c>
      <c r="Q263" s="183"/>
      <c r="R263" s="183"/>
      <c r="S263" s="183"/>
      <c r="T263" s="183"/>
      <c r="U263" s="183"/>
      <c r="V263" s="183"/>
      <c r="W263" s="57">
        <f>W264</f>
        <v>0</v>
      </c>
    </row>
    <row r="264" spans="1:23" ht="42">
      <c r="A264" s="74" t="s">
        <v>346</v>
      </c>
      <c r="B264" s="52" t="s">
        <v>82</v>
      </c>
      <c r="C264" s="52" t="s">
        <v>52</v>
      </c>
      <c r="D264" s="52" t="s">
        <v>93</v>
      </c>
      <c r="E264" s="52" t="s">
        <v>291</v>
      </c>
      <c r="F264" s="52" t="s">
        <v>112</v>
      </c>
      <c r="G264" s="52"/>
      <c r="H264" s="54"/>
      <c r="I264" s="57">
        <f t="shared" si="127"/>
        <v>27</v>
      </c>
      <c r="J264" s="57">
        <f t="shared" si="127"/>
        <v>0</v>
      </c>
      <c r="K264" s="57">
        <f t="shared" si="127"/>
        <v>27</v>
      </c>
      <c r="L264" s="57">
        <f t="shared" si="127"/>
        <v>0</v>
      </c>
      <c r="M264" s="134"/>
      <c r="N264" s="55"/>
      <c r="O264" s="175"/>
      <c r="P264" s="57">
        <f>P265</f>
        <v>0</v>
      </c>
      <c r="Q264" s="183"/>
      <c r="R264" s="183"/>
      <c r="S264" s="183"/>
      <c r="T264" s="183"/>
      <c r="U264" s="183"/>
      <c r="V264" s="183"/>
      <c r="W264" s="57">
        <f>W265</f>
        <v>0</v>
      </c>
    </row>
    <row r="265" spans="1:23" ht="18.75" customHeight="1">
      <c r="A265" s="77" t="s">
        <v>99</v>
      </c>
      <c r="B265" s="53" t="s">
        <v>82</v>
      </c>
      <c r="C265" s="53" t="s">
        <v>52</v>
      </c>
      <c r="D265" s="53" t="s">
        <v>93</v>
      </c>
      <c r="E265" s="53" t="s">
        <v>291</v>
      </c>
      <c r="F265" s="53" t="s">
        <v>112</v>
      </c>
      <c r="G265" s="53" t="s">
        <v>85</v>
      </c>
      <c r="H265" s="54"/>
      <c r="I265" s="59">
        <v>27</v>
      </c>
      <c r="J265" s="59">
        <v>0</v>
      </c>
      <c r="K265" s="59">
        <f>I265+J265</f>
        <v>27</v>
      </c>
      <c r="L265" s="59">
        <v>0</v>
      </c>
      <c r="M265" s="134"/>
      <c r="N265" s="55"/>
      <c r="O265" s="175"/>
      <c r="P265" s="59">
        <v>0</v>
      </c>
      <c r="Q265" s="183"/>
      <c r="R265" s="183"/>
      <c r="S265" s="183"/>
      <c r="T265" s="183"/>
      <c r="U265" s="183"/>
      <c r="V265" s="183"/>
      <c r="W265" s="59">
        <f>L265+P265</f>
        <v>0</v>
      </c>
    </row>
    <row r="266" spans="1:23" ht="42.75" customHeight="1">
      <c r="A266" s="73" t="s">
        <v>316</v>
      </c>
      <c r="B266" s="52" t="s">
        <v>82</v>
      </c>
      <c r="C266" s="52" t="s">
        <v>52</v>
      </c>
      <c r="D266" s="52" t="s">
        <v>93</v>
      </c>
      <c r="E266" s="52" t="s">
        <v>398</v>
      </c>
      <c r="F266" s="53"/>
      <c r="G266" s="53"/>
      <c r="H266" s="54"/>
      <c r="I266" s="57">
        <f aca="true" t="shared" si="128" ref="I266:L269">I267</f>
        <v>30</v>
      </c>
      <c r="J266" s="57">
        <f t="shared" si="128"/>
        <v>0</v>
      </c>
      <c r="K266" s="57">
        <f t="shared" si="128"/>
        <v>30</v>
      </c>
      <c r="L266" s="57">
        <f t="shared" si="128"/>
        <v>0</v>
      </c>
      <c r="M266" s="134"/>
      <c r="N266" s="55"/>
      <c r="O266" s="175"/>
      <c r="P266" s="57">
        <f>P267</f>
        <v>0</v>
      </c>
      <c r="Q266" s="183"/>
      <c r="R266" s="183"/>
      <c r="S266" s="183"/>
      <c r="T266" s="183"/>
      <c r="U266" s="183"/>
      <c r="V266" s="183"/>
      <c r="W266" s="57">
        <f>W267</f>
        <v>0</v>
      </c>
    </row>
    <row r="267" spans="1:23" ht="17.25">
      <c r="A267" s="74" t="s">
        <v>234</v>
      </c>
      <c r="B267" s="52" t="s">
        <v>82</v>
      </c>
      <c r="C267" s="52" t="s">
        <v>52</v>
      </c>
      <c r="D267" s="52" t="s">
        <v>93</v>
      </c>
      <c r="E267" s="52" t="s">
        <v>399</v>
      </c>
      <c r="F267" s="52"/>
      <c r="G267" s="52"/>
      <c r="H267" s="54"/>
      <c r="I267" s="57">
        <f t="shared" si="128"/>
        <v>30</v>
      </c>
      <c r="J267" s="57">
        <f t="shared" si="128"/>
        <v>0</v>
      </c>
      <c r="K267" s="57">
        <f t="shared" si="128"/>
        <v>30</v>
      </c>
      <c r="L267" s="57">
        <f t="shared" si="128"/>
        <v>0</v>
      </c>
      <c r="M267" s="134"/>
      <c r="N267" s="55"/>
      <c r="O267" s="175"/>
      <c r="P267" s="57">
        <f>P268</f>
        <v>0</v>
      </c>
      <c r="Q267" s="183"/>
      <c r="R267" s="183"/>
      <c r="S267" s="183"/>
      <c r="T267" s="183"/>
      <c r="U267" s="183"/>
      <c r="V267" s="183"/>
      <c r="W267" s="57">
        <f>W268</f>
        <v>0</v>
      </c>
    </row>
    <row r="268" spans="1:23" ht="42">
      <c r="A268" s="74" t="s">
        <v>374</v>
      </c>
      <c r="B268" s="52" t="s">
        <v>82</v>
      </c>
      <c r="C268" s="52" t="s">
        <v>52</v>
      </c>
      <c r="D268" s="52" t="s">
        <v>93</v>
      </c>
      <c r="E268" s="52" t="s">
        <v>399</v>
      </c>
      <c r="F268" s="52" t="s">
        <v>110</v>
      </c>
      <c r="G268" s="52"/>
      <c r="H268" s="54"/>
      <c r="I268" s="57">
        <f t="shared" si="128"/>
        <v>30</v>
      </c>
      <c r="J268" s="57">
        <f t="shared" si="128"/>
        <v>0</v>
      </c>
      <c r="K268" s="57">
        <f t="shared" si="128"/>
        <v>30</v>
      </c>
      <c r="L268" s="57">
        <f t="shared" si="128"/>
        <v>0</v>
      </c>
      <c r="M268" s="134"/>
      <c r="N268" s="55"/>
      <c r="O268" s="175"/>
      <c r="P268" s="57">
        <f>P269</f>
        <v>0</v>
      </c>
      <c r="Q268" s="183"/>
      <c r="R268" s="183"/>
      <c r="S268" s="183"/>
      <c r="T268" s="183"/>
      <c r="U268" s="183"/>
      <c r="V268" s="183"/>
      <c r="W268" s="57">
        <f>W269</f>
        <v>0</v>
      </c>
    </row>
    <row r="269" spans="1:23" ht="42">
      <c r="A269" s="74" t="s">
        <v>346</v>
      </c>
      <c r="B269" s="52" t="s">
        <v>82</v>
      </c>
      <c r="C269" s="52" t="s">
        <v>52</v>
      </c>
      <c r="D269" s="52" t="s">
        <v>93</v>
      </c>
      <c r="E269" s="52" t="s">
        <v>399</v>
      </c>
      <c r="F269" s="52" t="s">
        <v>112</v>
      </c>
      <c r="G269" s="52"/>
      <c r="H269" s="54"/>
      <c r="I269" s="57">
        <f t="shared" si="128"/>
        <v>30</v>
      </c>
      <c r="J269" s="57">
        <f t="shared" si="128"/>
        <v>0</v>
      </c>
      <c r="K269" s="57">
        <f t="shared" si="128"/>
        <v>30</v>
      </c>
      <c r="L269" s="57">
        <f t="shared" si="128"/>
        <v>0</v>
      </c>
      <c r="M269" s="134"/>
      <c r="N269" s="55"/>
      <c r="O269" s="175"/>
      <c r="P269" s="57">
        <f>P270</f>
        <v>0</v>
      </c>
      <c r="Q269" s="183"/>
      <c r="R269" s="183"/>
      <c r="S269" s="183"/>
      <c r="T269" s="183"/>
      <c r="U269" s="183"/>
      <c r="V269" s="183"/>
      <c r="W269" s="57">
        <f>W270</f>
        <v>0</v>
      </c>
    </row>
    <row r="270" spans="1:23" ht="16.5" customHeight="1">
      <c r="A270" s="77" t="s">
        <v>99</v>
      </c>
      <c r="B270" s="53" t="s">
        <v>82</v>
      </c>
      <c r="C270" s="53" t="s">
        <v>52</v>
      </c>
      <c r="D270" s="53" t="s">
        <v>93</v>
      </c>
      <c r="E270" s="53" t="s">
        <v>399</v>
      </c>
      <c r="F270" s="53" t="s">
        <v>112</v>
      </c>
      <c r="G270" s="53" t="s">
        <v>85</v>
      </c>
      <c r="H270" s="54"/>
      <c r="I270" s="59">
        <v>30</v>
      </c>
      <c r="J270" s="59">
        <v>0</v>
      </c>
      <c r="K270" s="59">
        <f>I270+J270</f>
        <v>30</v>
      </c>
      <c r="L270" s="59">
        <v>0</v>
      </c>
      <c r="M270" s="134"/>
      <c r="N270" s="55"/>
      <c r="O270" s="175"/>
      <c r="P270" s="59">
        <v>0</v>
      </c>
      <c r="Q270" s="183"/>
      <c r="R270" s="183"/>
      <c r="S270" s="183"/>
      <c r="T270" s="183"/>
      <c r="U270" s="183"/>
      <c r="V270" s="183"/>
      <c r="W270" s="59">
        <f>L270+P270</f>
        <v>0</v>
      </c>
    </row>
    <row r="271" spans="1:23" ht="57.75" customHeight="1">
      <c r="A271" s="115" t="s">
        <v>378</v>
      </c>
      <c r="B271" s="52" t="s">
        <v>82</v>
      </c>
      <c r="C271" s="52" t="s">
        <v>52</v>
      </c>
      <c r="D271" s="52" t="s">
        <v>93</v>
      </c>
      <c r="E271" s="52" t="s">
        <v>379</v>
      </c>
      <c r="F271" s="52"/>
      <c r="G271" s="52"/>
      <c r="H271" s="54"/>
      <c r="I271" s="57">
        <f aca="true" t="shared" si="129" ref="I271:L275">I272</f>
        <v>309.6</v>
      </c>
      <c r="J271" s="57">
        <f t="shared" si="129"/>
        <v>0</v>
      </c>
      <c r="K271" s="57">
        <f t="shared" si="129"/>
        <v>309.6</v>
      </c>
      <c r="L271" s="57">
        <f t="shared" si="129"/>
        <v>309.6</v>
      </c>
      <c r="M271" s="134"/>
      <c r="N271" s="55"/>
      <c r="O271" s="175"/>
      <c r="P271" s="57">
        <f>P272</f>
        <v>0</v>
      </c>
      <c r="Q271" s="183"/>
      <c r="R271" s="183"/>
      <c r="S271" s="183"/>
      <c r="T271" s="183"/>
      <c r="U271" s="183"/>
      <c r="V271" s="183"/>
      <c r="W271" s="57">
        <f>W272</f>
        <v>309.6</v>
      </c>
    </row>
    <row r="272" spans="1:23" ht="45.75" customHeight="1">
      <c r="A272" s="115" t="s">
        <v>380</v>
      </c>
      <c r="B272" s="52" t="s">
        <v>82</v>
      </c>
      <c r="C272" s="52" t="s">
        <v>52</v>
      </c>
      <c r="D272" s="52" t="s">
        <v>93</v>
      </c>
      <c r="E272" s="52" t="s">
        <v>381</v>
      </c>
      <c r="F272" s="52"/>
      <c r="G272" s="52"/>
      <c r="H272" s="54"/>
      <c r="I272" s="57">
        <f t="shared" si="129"/>
        <v>309.6</v>
      </c>
      <c r="J272" s="57">
        <f t="shared" si="129"/>
        <v>0</v>
      </c>
      <c r="K272" s="57">
        <f t="shared" si="129"/>
        <v>309.6</v>
      </c>
      <c r="L272" s="57">
        <f t="shared" si="129"/>
        <v>309.6</v>
      </c>
      <c r="M272" s="134"/>
      <c r="N272" s="55"/>
      <c r="O272" s="175"/>
      <c r="P272" s="57">
        <f>P273</f>
        <v>0</v>
      </c>
      <c r="Q272" s="183"/>
      <c r="R272" s="183"/>
      <c r="S272" s="183"/>
      <c r="T272" s="183"/>
      <c r="U272" s="183"/>
      <c r="V272" s="183"/>
      <c r="W272" s="57">
        <f>W273</f>
        <v>309.6</v>
      </c>
    </row>
    <row r="273" spans="1:23" ht="16.5" customHeight="1">
      <c r="A273" s="74" t="s">
        <v>234</v>
      </c>
      <c r="B273" s="52" t="s">
        <v>82</v>
      </c>
      <c r="C273" s="52" t="s">
        <v>52</v>
      </c>
      <c r="D273" s="52" t="s">
        <v>93</v>
      </c>
      <c r="E273" s="52" t="s">
        <v>382</v>
      </c>
      <c r="F273" s="52"/>
      <c r="G273" s="52"/>
      <c r="H273" s="54"/>
      <c r="I273" s="57">
        <f t="shared" si="129"/>
        <v>309.6</v>
      </c>
      <c r="J273" s="57">
        <f t="shared" si="129"/>
        <v>0</v>
      </c>
      <c r="K273" s="57">
        <f t="shared" si="129"/>
        <v>309.6</v>
      </c>
      <c r="L273" s="57">
        <f t="shared" si="129"/>
        <v>309.6</v>
      </c>
      <c r="M273" s="134"/>
      <c r="N273" s="55"/>
      <c r="O273" s="175"/>
      <c r="P273" s="57">
        <f>P274</f>
        <v>0</v>
      </c>
      <c r="Q273" s="183"/>
      <c r="R273" s="183"/>
      <c r="S273" s="183"/>
      <c r="T273" s="183"/>
      <c r="U273" s="183"/>
      <c r="V273" s="183"/>
      <c r="W273" s="57">
        <f>W274</f>
        <v>309.6</v>
      </c>
    </row>
    <row r="274" spans="1:23" ht="87" customHeight="1">
      <c r="A274" s="73" t="s">
        <v>344</v>
      </c>
      <c r="B274" s="52" t="s">
        <v>82</v>
      </c>
      <c r="C274" s="52" t="s">
        <v>52</v>
      </c>
      <c r="D274" s="52" t="s">
        <v>93</v>
      </c>
      <c r="E274" s="52" t="s">
        <v>382</v>
      </c>
      <c r="F274" s="52" t="s">
        <v>108</v>
      </c>
      <c r="G274" s="52"/>
      <c r="H274" s="54"/>
      <c r="I274" s="57">
        <f t="shared" si="129"/>
        <v>309.6</v>
      </c>
      <c r="J274" s="57">
        <f t="shared" si="129"/>
        <v>0</v>
      </c>
      <c r="K274" s="57">
        <f t="shared" si="129"/>
        <v>309.6</v>
      </c>
      <c r="L274" s="57">
        <f t="shared" si="129"/>
        <v>309.6</v>
      </c>
      <c r="M274" s="134"/>
      <c r="N274" s="55"/>
      <c r="O274" s="175"/>
      <c r="P274" s="57">
        <f>P275</f>
        <v>0</v>
      </c>
      <c r="Q274" s="183"/>
      <c r="R274" s="183"/>
      <c r="S274" s="183"/>
      <c r="T274" s="183"/>
      <c r="U274" s="183"/>
      <c r="V274" s="183"/>
      <c r="W274" s="57">
        <f>W275</f>
        <v>309.6</v>
      </c>
    </row>
    <row r="275" spans="1:23" ht="33" customHeight="1">
      <c r="A275" s="73" t="s">
        <v>343</v>
      </c>
      <c r="B275" s="52" t="s">
        <v>82</v>
      </c>
      <c r="C275" s="52" t="s">
        <v>52</v>
      </c>
      <c r="D275" s="52" t="s">
        <v>93</v>
      </c>
      <c r="E275" s="52" t="s">
        <v>382</v>
      </c>
      <c r="F275" s="52" t="s">
        <v>109</v>
      </c>
      <c r="G275" s="52"/>
      <c r="H275" s="54"/>
      <c r="I275" s="57">
        <f t="shared" si="129"/>
        <v>309.6</v>
      </c>
      <c r="J275" s="57">
        <f t="shared" si="129"/>
        <v>0</v>
      </c>
      <c r="K275" s="57">
        <f t="shared" si="129"/>
        <v>309.6</v>
      </c>
      <c r="L275" s="57">
        <f t="shared" si="129"/>
        <v>309.6</v>
      </c>
      <c r="M275" s="134"/>
      <c r="N275" s="55"/>
      <c r="O275" s="175"/>
      <c r="P275" s="57">
        <f>P276</f>
        <v>0</v>
      </c>
      <c r="Q275" s="183"/>
      <c r="R275" s="183"/>
      <c r="S275" s="183"/>
      <c r="T275" s="183"/>
      <c r="U275" s="183"/>
      <c r="V275" s="183"/>
      <c r="W275" s="57">
        <f>W276</f>
        <v>309.6</v>
      </c>
    </row>
    <row r="276" spans="1:23" ht="16.5" customHeight="1">
      <c r="A276" s="75" t="s">
        <v>99</v>
      </c>
      <c r="B276" s="53" t="s">
        <v>82</v>
      </c>
      <c r="C276" s="53" t="s">
        <v>52</v>
      </c>
      <c r="D276" s="53" t="s">
        <v>93</v>
      </c>
      <c r="E276" s="53" t="s">
        <v>382</v>
      </c>
      <c r="F276" s="53" t="s">
        <v>109</v>
      </c>
      <c r="G276" s="53" t="s">
        <v>85</v>
      </c>
      <c r="H276" s="54"/>
      <c r="I276" s="59">
        <v>309.6</v>
      </c>
      <c r="J276" s="59">
        <v>0</v>
      </c>
      <c r="K276" s="59">
        <f>I276+J276</f>
        <v>309.6</v>
      </c>
      <c r="L276" s="59">
        <v>309.6</v>
      </c>
      <c r="M276" s="134"/>
      <c r="N276" s="55"/>
      <c r="O276" s="175"/>
      <c r="P276" s="59">
        <v>0</v>
      </c>
      <c r="Q276" s="182"/>
      <c r="R276" s="182"/>
      <c r="S276" s="182"/>
      <c r="T276" s="182"/>
      <c r="U276" s="182"/>
      <c r="V276" s="182"/>
      <c r="W276" s="59">
        <f>L276+P276</f>
        <v>309.6</v>
      </c>
    </row>
    <row r="277" spans="1:23" ht="17.25">
      <c r="A277" s="73" t="s">
        <v>25</v>
      </c>
      <c r="B277" s="52" t="s">
        <v>82</v>
      </c>
      <c r="C277" s="52" t="s">
        <v>52</v>
      </c>
      <c r="D277" s="52" t="s">
        <v>93</v>
      </c>
      <c r="E277" s="52" t="s">
        <v>210</v>
      </c>
      <c r="F277" s="52"/>
      <c r="G277" s="52"/>
      <c r="H277" s="52"/>
      <c r="I277" s="57">
        <f aca="true" t="shared" si="130" ref="I277:P277">I278+I285+I292+I299</f>
        <v>1901.7000000000003</v>
      </c>
      <c r="J277" s="57">
        <f t="shared" si="130"/>
        <v>0</v>
      </c>
      <c r="K277" s="57">
        <f t="shared" si="130"/>
        <v>1901.7000000000003</v>
      </c>
      <c r="L277" s="57">
        <f t="shared" si="130"/>
        <v>1901.7000000000003</v>
      </c>
      <c r="M277" s="127" t="e">
        <f t="shared" si="130"/>
        <v>#REF!</v>
      </c>
      <c r="N277" s="57" t="e">
        <f t="shared" si="130"/>
        <v>#REF!</v>
      </c>
      <c r="O277" s="168" t="e">
        <f t="shared" si="130"/>
        <v>#REF!</v>
      </c>
      <c r="P277" s="57">
        <f t="shared" si="130"/>
        <v>0</v>
      </c>
      <c r="Q277" s="183"/>
      <c r="R277" s="183"/>
      <c r="S277" s="183"/>
      <c r="T277" s="183"/>
      <c r="U277" s="183"/>
      <c r="V277" s="183"/>
      <c r="W277" s="57">
        <f>W278+W285+W292+W299</f>
        <v>1901.7000000000003</v>
      </c>
    </row>
    <row r="278" spans="1:23" ht="42">
      <c r="A278" s="74" t="s">
        <v>174</v>
      </c>
      <c r="B278" s="52" t="s">
        <v>82</v>
      </c>
      <c r="C278" s="52" t="s">
        <v>52</v>
      </c>
      <c r="D278" s="52" t="s">
        <v>93</v>
      </c>
      <c r="E278" s="52" t="s">
        <v>215</v>
      </c>
      <c r="F278" s="52"/>
      <c r="G278" s="52"/>
      <c r="H278" s="52"/>
      <c r="I278" s="57">
        <f aca="true" t="shared" si="131" ref="I278:P278">I279+I282</f>
        <v>495</v>
      </c>
      <c r="J278" s="57">
        <f t="shared" si="131"/>
        <v>0</v>
      </c>
      <c r="K278" s="57">
        <f t="shared" si="131"/>
        <v>495</v>
      </c>
      <c r="L278" s="57">
        <f t="shared" si="131"/>
        <v>495</v>
      </c>
      <c r="M278" s="127">
        <f t="shared" si="131"/>
        <v>0</v>
      </c>
      <c r="N278" s="57">
        <f t="shared" si="131"/>
        <v>0</v>
      </c>
      <c r="O278" s="168">
        <f t="shared" si="131"/>
        <v>0</v>
      </c>
      <c r="P278" s="57">
        <f t="shared" si="131"/>
        <v>0</v>
      </c>
      <c r="Q278" s="183"/>
      <c r="R278" s="183"/>
      <c r="S278" s="183"/>
      <c r="T278" s="183"/>
      <c r="U278" s="183"/>
      <c r="V278" s="183"/>
      <c r="W278" s="57">
        <f>W279+W282</f>
        <v>495</v>
      </c>
    </row>
    <row r="279" spans="1:23" ht="30.75" customHeight="1">
      <c r="A279" s="74" t="s">
        <v>345</v>
      </c>
      <c r="B279" s="52" t="s">
        <v>82</v>
      </c>
      <c r="C279" s="52" t="s">
        <v>52</v>
      </c>
      <c r="D279" s="52" t="s">
        <v>93</v>
      </c>
      <c r="E279" s="52" t="s">
        <v>215</v>
      </c>
      <c r="F279" s="52" t="s">
        <v>110</v>
      </c>
      <c r="G279" s="52"/>
      <c r="H279" s="52"/>
      <c r="I279" s="57">
        <f aca="true" t="shared" si="132" ref="I279:K280">I280</f>
        <v>450</v>
      </c>
      <c r="J279" s="57">
        <f t="shared" si="132"/>
        <v>0</v>
      </c>
      <c r="K279" s="57">
        <f t="shared" si="132"/>
        <v>450</v>
      </c>
      <c r="L279" s="57">
        <f aca="true" t="shared" si="133" ref="L279:P280">L280</f>
        <v>450</v>
      </c>
      <c r="M279" s="128">
        <f t="shared" si="133"/>
        <v>0</v>
      </c>
      <c r="N279" s="58">
        <f t="shared" si="133"/>
        <v>0</v>
      </c>
      <c r="O279" s="169">
        <f t="shared" si="133"/>
        <v>0</v>
      </c>
      <c r="P279" s="57">
        <f t="shared" si="133"/>
        <v>0</v>
      </c>
      <c r="Q279" s="183"/>
      <c r="R279" s="183"/>
      <c r="S279" s="183"/>
      <c r="T279" s="183"/>
      <c r="U279" s="183"/>
      <c r="V279" s="183"/>
      <c r="W279" s="57">
        <f>W280</f>
        <v>450</v>
      </c>
    </row>
    <row r="280" spans="1:23" ht="42">
      <c r="A280" s="74" t="s">
        <v>346</v>
      </c>
      <c r="B280" s="52" t="s">
        <v>82</v>
      </c>
      <c r="C280" s="52" t="s">
        <v>52</v>
      </c>
      <c r="D280" s="52" t="s">
        <v>93</v>
      </c>
      <c r="E280" s="52" t="s">
        <v>215</v>
      </c>
      <c r="F280" s="52" t="s">
        <v>112</v>
      </c>
      <c r="G280" s="52"/>
      <c r="H280" s="52"/>
      <c r="I280" s="57">
        <f t="shared" si="132"/>
        <v>450</v>
      </c>
      <c r="J280" s="57">
        <f t="shared" si="132"/>
        <v>0</v>
      </c>
      <c r="K280" s="57">
        <f t="shared" si="132"/>
        <v>450</v>
      </c>
      <c r="L280" s="57">
        <f t="shared" si="133"/>
        <v>450</v>
      </c>
      <c r="M280" s="128">
        <f t="shared" si="133"/>
        <v>0</v>
      </c>
      <c r="N280" s="58">
        <f t="shared" si="133"/>
        <v>0</v>
      </c>
      <c r="O280" s="169">
        <f t="shared" si="133"/>
        <v>0</v>
      </c>
      <c r="P280" s="57">
        <f t="shared" si="133"/>
        <v>0</v>
      </c>
      <c r="Q280" s="183"/>
      <c r="R280" s="183"/>
      <c r="S280" s="183"/>
      <c r="T280" s="183"/>
      <c r="U280" s="183"/>
      <c r="V280" s="183"/>
      <c r="W280" s="57">
        <f>W281</f>
        <v>450</v>
      </c>
    </row>
    <row r="281" spans="1:23" ht="19.5" customHeight="1">
      <c r="A281" s="77" t="s">
        <v>99</v>
      </c>
      <c r="B281" s="53" t="s">
        <v>82</v>
      </c>
      <c r="C281" s="53" t="s">
        <v>52</v>
      </c>
      <c r="D281" s="53" t="s">
        <v>93</v>
      </c>
      <c r="E281" s="53" t="s">
        <v>215</v>
      </c>
      <c r="F281" s="53" t="s">
        <v>112</v>
      </c>
      <c r="G281" s="53" t="s">
        <v>85</v>
      </c>
      <c r="H281" s="53"/>
      <c r="I281" s="59">
        <v>450</v>
      </c>
      <c r="J281" s="59">
        <v>0</v>
      </c>
      <c r="K281" s="59">
        <f>I281+J281</f>
        <v>450</v>
      </c>
      <c r="L281" s="59">
        <v>450</v>
      </c>
      <c r="M281" s="135">
        <v>0</v>
      </c>
      <c r="N281" s="60">
        <v>0</v>
      </c>
      <c r="O281" s="176">
        <v>0</v>
      </c>
      <c r="P281" s="59">
        <v>0</v>
      </c>
      <c r="Q281" s="183"/>
      <c r="R281" s="183"/>
      <c r="S281" s="183"/>
      <c r="T281" s="183"/>
      <c r="U281" s="183"/>
      <c r="V281" s="183"/>
      <c r="W281" s="59">
        <f>L281+P281</f>
        <v>450</v>
      </c>
    </row>
    <row r="282" spans="1:23" ht="17.25">
      <c r="A282" s="74" t="s">
        <v>120</v>
      </c>
      <c r="B282" s="52" t="s">
        <v>82</v>
      </c>
      <c r="C282" s="52" t="s">
        <v>52</v>
      </c>
      <c r="D282" s="52" t="s">
        <v>93</v>
      </c>
      <c r="E282" s="52" t="s">
        <v>215</v>
      </c>
      <c r="F282" s="52" t="s">
        <v>119</v>
      </c>
      <c r="G282" s="52"/>
      <c r="H282" s="52"/>
      <c r="I282" s="57">
        <f aca="true" t="shared" si="134" ref="I282:K283">I283</f>
        <v>45</v>
      </c>
      <c r="J282" s="57">
        <f t="shared" si="134"/>
        <v>0</v>
      </c>
      <c r="K282" s="57">
        <f t="shared" si="134"/>
        <v>45</v>
      </c>
      <c r="L282" s="57">
        <f aca="true" t="shared" si="135" ref="L282:P283">L283</f>
        <v>45</v>
      </c>
      <c r="M282" s="128">
        <f t="shared" si="135"/>
        <v>0</v>
      </c>
      <c r="N282" s="58">
        <f t="shared" si="135"/>
        <v>0</v>
      </c>
      <c r="O282" s="169">
        <f t="shared" si="135"/>
        <v>0</v>
      </c>
      <c r="P282" s="57">
        <f t="shared" si="135"/>
        <v>0</v>
      </c>
      <c r="Q282" s="183"/>
      <c r="R282" s="183"/>
      <c r="S282" s="183"/>
      <c r="T282" s="183"/>
      <c r="U282" s="183"/>
      <c r="V282" s="183"/>
      <c r="W282" s="57">
        <f>W283</f>
        <v>45</v>
      </c>
    </row>
    <row r="283" spans="1:23" ht="17.25">
      <c r="A283" s="74" t="s">
        <v>122</v>
      </c>
      <c r="B283" s="52" t="s">
        <v>82</v>
      </c>
      <c r="C283" s="52" t="s">
        <v>52</v>
      </c>
      <c r="D283" s="52" t="s">
        <v>93</v>
      </c>
      <c r="E283" s="52" t="s">
        <v>215</v>
      </c>
      <c r="F283" s="52" t="s">
        <v>121</v>
      </c>
      <c r="G283" s="52"/>
      <c r="H283" s="52"/>
      <c r="I283" s="57">
        <f t="shared" si="134"/>
        <v>45</v>
      </c>
      <c r="J283" s="57">
        <f t="shared" si="134"/>
        <v>0</v>
      </c>
      <c r="K283" s="57">
        <f t="shared" si="134"/>
        <v>45</v>
      </c>
      <c r="L283" s="57">
        <f t="shared" si="135"/>
        <v>45</v>
      </c>
      <c r="M283" s="128">
        <f t="shared" si="135"/>
        <v>0</v>
      </c>
      <c r="N283" s="58">
        <f t="shared" si="135"/>
        <v>0</v>
      </c>
      <c r="O283" s="169">
        <f t="shared" si="135"/>
        <v>0</v>
      </c>
      <c r="P283" s="57">
        <f t="shared" si="135"/>
        <v>0</v>
      </c>
      <c r="Q283" s="183"/>
      <c r="R283" s="183"/>
      <c r="S283" s="183"/>
      <c r="T283" s="183"/>
      <c r="U283" s="183"/>
      <c r="V283" s="183"/>
      <c r="W283" s="57">
        <f>W284</f>
        <v>45</v>
      </c>
    </row>
    <row r="284" spans="1:23" ht="18" customHeight="1">
      <c r="A284" s="77" t="s">
        <v>99</v>
      </c>
      <c r="B284" s="53" t="s">
        <v>82</v>
      </c>
      <c r="C284" s="53" t="s">
        <v>52</v>
      </c>
      <c r="D284" s="53" t="s">
        <v>93</v>
      </c>
      <c r="E284" s="53" t="s">
        <v>215</v>
      </c>
      <c r="F284" s="53" t="s">
        <v>121</v>
      </c>
      <c r="G284" s="53" t="s">
        <v>85</v>
      </c>
      <c r="H284" s="53"/>
      <c r="I284" s="59">
        <v>45</v>
      </c>
      <c r="J284" s="59">
        <v>0</v>
      </c>
      <c r="K284" s="59">
        <f>I284+J284</f>
        <v>45</v>
      </c>
      <c r="L284" s="59">
        <v>45</v>
      </c>
      <c r="M284" s="135">
        <v>0</v>
      </c>
      <c r="N284" s="60">
        <v>0</v>
      </c>
      <c r="O284" s="176">
        <v>0</v>
      </c>
      <c r="P284" s="59">
        <v>0</v>
      </c>
      <c r="Q284" s="183"/>
      <c r="R284" s="183"/>
      <c r="S284" s="183"/>
      <c r="T284" s="183"/>
      <c r="U284" s="183"/>
      <c r="V284" s="183"/>
      <c r="W284" s="59">
        <f>L284+P284</f>
        <v>45</v>
      </c>
    </row>
    <row r="285" spans="1:23" ht="99" customHeight="1">
      <c r="A285" s="73" t="s">
        <v>34</v>
      </c>
      <c r="B285" s="52" t="s">
        <v>82</v>
      </c>
      <c r="C285" s="52" t="s">
        <v>52</v>
      </c>
      <c r="D285" s="52" t="s">
        <v>93</v>
      </c>
      <c r="E285" s="52" t="s">
        <v>288</v>
      </c>
      <c r="F285" s="54"/>
      <c r="G285" s="54"/>
      <c r="H285" s="54"/>
      <c r="I285" s="57">
        <f aca="true" t="shared" si="136" ref="I285:P285">I286+I289</f>
        <v>327.7</v>
      </c>
      <c r="J285" s="57">
        <f t="shared" si="136"/>
        <v>0</v>
      </c>
      <c r="K285" s="57">
        <f t="shared" si="136"/>
        <v>327.7</v>
      </c>
      <c r="L285" s="57">
        <f t="shared" si="136"/>
        <v>327.7</v>
      </c>
      <c r="M285" s="127">
        <f t="shared" si="136"/>
        <v>0</v>
      </c>
      <c r="N285" s="57">
        <f t="shared" si="136"/>
        <v>0</v>
      </c>
      <c r="O285" s="168">
        <f t="shared" si="136"/>
        <v>0</v>
      </c>
      <c r="P285" s="57">
        <f t="shared" si="136"/>
        <v>0</v>
      </c>
      <c r="Q285" s="183"/>
      <c r="R285" s="183"/>
      <c r="S285" s="183"/>
      <c r="T285" s="183"/>
      <c r="U285" s="183"/>
      <c r="V285" s="183"/>
      <c r="W285" s="57">
        <f>W286+W289</f>
        <v>327.7</v>
      </c>
    </row>
    <row r="286" spans="1:23" ht="82.5" customHeight="1">
      <c r="A286" s="73" t="s">
        <v>344</v>
      </c>
      <c r="B286" s="52" t="s">
        <v>82</v>
      </c>
      <c r="C286" s="52" t="s">
        <v>52</v>
      </c>
      <c r="D286" s="52" t="s">
        <v>93</v>
      </c>
      <c r="E286" s="52" t="s">
        <v>288</v>
      </c>
      <c r="F286" s="52" t="s">
        <v>108</v>
      </c>
      <c r="G286" s="54"/>
      <c r="H286" s="54"/>
      <c r="I286" s="57">
        <f aca="true" t="shared" si="137" ref="I286:K287">I287</f>
        <v>260.4</v>
      </c>
      <c r="J286" s="57">
        <f t="shared" si="137"/>
        <v>0</v>
      </c>
      <c r="K286" s="57">
        <f t="shared" si="137"/>
        <v>260.4</v>
      </c>
      <c r="L286" s="57">
        <f aca="true" t="shared" si="138" ref="L286:P287">L287</f>
        <v>260.4</v>
      </c>
      <c r="M286" s="128">
        <f t="shared" si="138"/>
        <v>0</v>
      </c>
      <c r="N286" s="58">
        <f t="shared" si="138"/>
        <v>0</v>
      </c>
      <c r="O286" s="169">
        <f t="shared" si="138"/>
        <v>0</v>
      </c>
      <c r="P286" s="57">
        <f t="shared" si="138"/>
        <v>0</v>
      </c>
      <c r="Q286" s="183"/>
      <c r="R286" s="183"/>
      <c r="S286" s="183"/>
      <c r="T286" s="183"/>
      <c r="U286" s="183"/>
      <c r="V286" s="183"/>
      <c r="W286" s="57">
        <f>W287</f>
        <v>260.4</v>
      </c>
    </row>
    <row r="287" spans="1:23" ht="30" customHeight="1">
      <c r="A287" s="73" t="s">
        <v>343</v>
      </c>
      <c r="B287" s="52" t="s">
        <v>82</v>
      </c>
      <c r="C287" s="52" t="s">
        <v>52</v>
      </c>
      <c r="D287" s="52" t="s">
        <v>93</v>
      </c>
      <c r="E287" s="52" t="s">
        <v>288</v>
      </c>
      <c r="F287" s="52" t="s">
        <v>109</v>
      </c>
      <c r="G287" s="52"/>
      <c r="H287" s="52"/>
      <c r="I287" s="57">
        <f t="shared" si="137"/>
        <v>260.4</v>
      </c>
      <c r="J287" s="57">
        <f t="shared" si="137"/>
        <v>0</v>
      </c>
      <c r="K287" s="57">
        <f t="shared" si="137"/>
        <v>260.4</v>
      </c>
      <c r="L287" s="57">
        <f t="shared" si="138"/>
        <v>260.4</v>
      </c>
      <c r="M287" s="128">
        <f t="shared" si="138"/>
        <v>0</v>
      </c>
      <c r="N287" s="58">
        <f t="shared" si="138"/>
        <v>0</v>
      </c>
      <c r="O287" s="169">
        <f t="shared" si="138"/>
        <v>0</v>
      </c>
      <c r="P287" s="57">
        <f t="shared" si="138"/>
        <v>0</v>
      </c>
      <c r="Q287" s="183"/>
      <c r="R287" s="183"/>
      <c r="S287" s="183"/>
      <c r="T287" s="183"/>
      <c r="U287" s="183"/>
      <c r="V287" s="183"/>
      <c r="W287" s="57">
        <f>W288</f>
        <v>260.4</v>
      </c>
    </row>
    <row r="288" spans="1:23" ht="18" customHeight="1">
      <c r="A288" s="75" t="s">
        <v>100</v>
      </c>
      <c r="B288" s="53" t="s">
        <v>82</v>
      </c>
      <c r="C288" s="53" t="s">
        <v>52</v>
      </c>
      <c r="D288" s="53" t="s">
        <v>93</v>
      </c>
      <c r="E288" s="53" t="s">
        <v>288</v>
      </c>
      <c r="F288" s="53" t="s">
        <v>109</v>
      </c>
      <c r="G288" s="53" t="s">
        <v>86</v>
      </c>
      <c r="H288" s="53"/>
      <c r="I288" s="59">
        <v>260.4</v>
      </c>
      <c r="J288" s="59">
        <v>0</v>
      </c>
      <c r="K288" s="59">
        <f>I288+J288</f>
        <v>260.4</v>
      </c>
      <c r="L288" s="59">
        <v>260.4</v>
      </c>
      <c r="M288" s="129">
        <v>0</v>
      </c>
      <c r="N288" s="59">
        <v>0</v>
      </c>
      <c r="O288" s="170">
        <v>0</v>
      </c>
      <c r="P288" s="59">
        <v>0</v>
      </c>
      <c r="Q288" s="183"/>
      <c r="R288" s="183"/>
      <c r="S288" s="183"/>
      <c r="T288" s="183"/>
      <c r="U288" s="183"/>
      <c r="V288" s="183"/>
      <c r="W288" s="59">
        <f>L288+P288</f>
        <v>260.4</v>
      </c>
    </row>
    <row r="289" spans="1:23" ht="42">
      <c r="A289" s="74" t="s">
        <v>374</v>
      </c>
      <c r="B289" s="52" t="s">
        <v>82</v>
      </c>
      <c r="C289" s="52" t="s">
        <v>52</v>
      </c>
      <c r="D289" s="52" t="s">
        <v>93</v>
      </c>
      <c r="E289" s="52" t="s">
        <v>288</v>
      </c>
      <c r="F289" s="52" t="s">
        <v>110</v>
      </c>
      <c r="G289" s="52"/>
      <c r="H289" s="52"/>
      <c r="I289" s="57">
        <f aca="true" t="shared" si="139" ref="I289:K290">I290</f>
        <v>67.3</v>
      </c>
      <c r="J289" s="57">
        <f t="shared" si="139"/>
        <v>0</v>
      </c>
      <c r="K289" s="57">
        <f t="shared" si="139"/>
        <v>67.3</v>
      </c>
      <c r="L289" s="57">
        <f aca="true" t="shared" si="140" ref="L289:P290">L290</f>
        <v>67.3</v>
      </c>
      <c r="M289" s="128">
        <f t="shared" si="140"/>
        <v>0</v>
      </c>
      <c r="N289" s="58">
        <f t="shared" si="140"/>
        <v>0</v>
      </c>
      <c r="O289" s="169">
        <f t="shared" si="140"/>
        <v>0</v>
      </c>
      <c r="P289" s="57">
        <f t="shared" si="140"/>
        <v>0</v>
      </c>
      <c r="Q289" s="183"/>
      <c r="R289" s="183"/>
      <c r="S289" s="183"/>
      <c r="T289" s="183"/>
      <c r="U289" s="183"/>
      <c r="V289" s="183"/>
      <c r="W289" s="57">
        <f>W290</f>
        <v>67.3</v>
      </c>
    </row>
    <row r="290" spans="1:23" ht="45" customHeight="1">
      <c r="A290" s="74" t="s">
        <v>346</v>
      </c>
      <c r="B290" s="52" t="s">
        <v>82</v>
      </c>
      <c r="C290" s="52" t="s">
        <v>52</v>
      </c>
      <c r="D290" s="52" t="s">
        <v>93</v>
      </c>
      <c r="E290" s="52" t="s">
        <v>288</v>
      </c>
      <c r="F290" s="52" t="s">
        <v>112</v>
      </c>
      <c r="G290" s="52"/>
      <c r="H290" s="52"/>
      <c r="I290" s="57">
        <f t="shared" si="139"/>
        <v>67.3</v>
      </c>
      <c r="J290" s="57">
        <f t="shared" si="139"/>
        <v>0</v>
      </c>
      <c r="K290" s="57">
        <f t="shared" si="139"/>
        <v>67.3</v>
      </c>
      <c r="L290" s="57">
        <f t="shared" si="140"/>
        <v>67.3</v>
      </c>
      <c r="M290" s="128">
        <f t="shared" si="140"/>
        <v>0</v>
      </c>
      <c r="N290" s="58">
        <f t="shared" si="140"/>
        <v>0</v>
      </c>
      <c r="O290" s="169">
        <f t="shared" si="140"/>
        <v>0</v>
      </c>
      <c r="P290" s="57">
        <f t="shared" si="140"/>
        <v>0</v>
      </c>
      <c r="Q290" s="183"/>
      <c r="R290" s="183"/>
      <c r="S290" s="183"/>
      <c r="T290" s="183"/>
      <c r="U290" s="183"/>
      <c r="V290" s="183"/>
      <c r="W290" s="57">
        <f>W291</f>
        <v>67.3</v>
      </c>
    </row>
    <row r="291" spans="1:23" ht="18.75" customHeight="1">
      <c r="A291" s="75" t="s">
        <v>100</v>
      </c>
      <c r="B291" s="53" t="s">
        <v>82</v>
      </c>
      <c r="C291" s="53" t="s">
        <v>52</v>
      </c>
      <c r="D291" s="53" t="s">
        <v>93</v>
      </c>
      <c r="E291" s="53" t="s">
        <v>288</v>
      </c>
      <c r="F291" s="53" t="s">
        <v>112</v>
      </c>
      <c r="G291" s="53" t="s">
        <v>86</v>
      </c>
      <c r="H291" s="53"/>
      <c r="I291" s="59">
        <v>67.3</v>
      </c>
      <c r="J291" s="59">
        <v>0</v>
      </c>
      <c r="K291" s="59">
        <f>I291+J291</f>
        <v>67.3</v>
      </c>
      <c r="L291" s="59">
        <v>67.3</v>
      </c>
      <c r="M291" s="135">
        <v>0</v>
      </c>
      <c r="N291" s="60">
        <v>0</v>
      </c>
      <c r="O291" s="176">
        <v>0</v>
      </c>
      <c r="P291" s="59">
        <v>0</v>
      </c>
      <c r="Q291" s="183"/>
      <c r="R291" s="183"/>
      <c r="S291" s="183"/>
      <c r="T291" s="183"/>
      <c r="U291" s="183"/>
      <c r="V291" s="183"/>
      <c r="W291" s="59">
        <f>L291+P291</f>
        <v>67.3</v>
      </c>
    </row>
    <row r="292" spans="1:23" ht="74.25" customHeight="1">
      <c r="A292" s="73" t="s">
        <v>33</v>
      </c>
      <c r="B292" s="52" t="s">
        <v>82</v>
      </c>
      <c r="C292" s="52" t="s">
        <v>52</v>
      </c>
      <c r="D292" s="52" t="s">
        <v>93</v>
      </c>
      <c r="E292" s="52" t="s">
        <v>287</v>
      </c>
      <c r="F292" s="52"/>
      <c r="G292" s="52"/>
      <c r="H292" s="52"/>
      <c r="I292" s="57">
        <f aca="true" t="shared" si="141" ref="I292:P292">I293+I296</f>
        <v>754.6</v>
      </c>
      <c r="J292" s="57">
        <f t="shared" si="141"/>
        <v>0</v>
      </c>
      <c r="K292" s="57">
        <f t="shared" si="141"/>
        <v>754.6</v>
      </c>
      <c r="L292" s="57">
        <f t="shared" si="141"/>
        <v>754.6</v>
      </c>
      <c r="M292" s="127">
        <f t="shared" si="141"/>
        <v>0</v>
      </c>
      <c r="N292" s="57">
        <f t="shared" si="141"/>
        <v>0</v>
      </c>
      <c r="O292" s="168">
        <f t="shared" si="141"/>
        <v>0</v>
      </c>
      <c r="P292" s="57">
        <f t="shared" si="141"/>
        <v>0</v>
      </c>
      <c r="Q292" s="183"/>
      <c r="R292" s="183"/>
      <c r="S292" s="183"/>
      <c r="T292" s="183"/>
      <c r="U292" s="183"/>
      <c r="V292" s="183"/>
      <c r="W292" s="57">
        <f>W293+W296</f>
        <v>754.6</v>
      </c>
    </row>
    <row r="293" spans="1:23" ht="90" customHeight="1">
      <c r="A293" s="73" t="s">
        <v>344</v>
      </c>
      <c r="B293" s="52" t="s">
        <v>82</v>
      </c>
      <c r="C293" s="52" t="s">
        <v>52</v>
      </c>
      <c r="D293" s="52" t="s">
        <v>93</v>
      </c>
      <c r="E293" s="52" t="s">
        <v>287</v>
      </c>
      <c r="F293" s="52" t="s">
        <v>108</v>
      </c>
      <c r="G293" s="52"/>
      <c r="H293" s="52"/>
      <c r="I293" s="57">
        <f aca="true" t="shared" si="142" ref="I293:K294">I294</f>
        <v>719</v>
      </c>
      <c r="J293" s="57">
        <f t="shared" si="142"/>
        <v>0</v>
      </c>
      <c r="K293" s="57">
        <f t="shared" si="142"/>
        <v>719</v>
      </c>
      <c r="L293" s="57">
        <f aca="true" t="shared" si="143" ref="L293:P294">L294</f>
        <v>719</v>
      </c>
      <c r="M293" s="128">
        <f t="shared" si="143"/>
        <v>0</v>
      </c>
      <c r="N293" s="58">
        <f t="shared" si="143"/>
        <v>0</v>
      </c>
      <c r="O293" s="169">
        <f t="shared" si="143"/>
        <v>0</v>
      </c>
      <c r="P293" s="57">
        <f t="shared" si="143"/>
        <v>0</v>
      </c>
      <c r="Q293" s="183"/>
      <c r="R293" s="183"/>
      <c r="S293" s="183"/>
      <c r="T293" s="183"/>
      <c r="U293" s="183"/>
      <c r="V293" s="183"/>
      <c r="W293" s="57">
        <f>W294</f>
        <v>719</v>
      </c>
    </row>
    <row r="294" spans="1:23" ht="31.5" customHeight="1">
      <c r="A294" s="73" t="s">
        <v>343</v>
      </c>
      <c r="B294" s="52" t="s">
        <v>82</v>
      </c>
      <c r="C294" s="52" t="s">
        <v>52</v>
      </c>
      <c r="D294" s="52" t="s">
        <v>93</v>
      </c>
      <c r="E294" s="52" t="s">
        <v>287</v>
      </c>
      <c r="F294" s="52" t="s">
        <v>109</v>
      </c>
      <c r="G294" s="52"/>
      <c r="H294" s="52"/>
      <c r="I294" s="57">
        <f t="shared" si="142"/>
        <v>719</v>
      </c>
      <c r="J294" s="57">
        <f t="shared" si="142"/>
        <v>0</v>
      </c>
      <c r="K294" s="57">
        <f t="shared" si="142"/>
        <v>719</v>
      </c>
      <c r="L294" s="57">
        <f t="shared" si="143"/>
        <v>719</v>
      </c>
      <c r="M294" s="128">
        <f t="shared" si="143"/>
        <v>0</v>
      </c>
      <c r="N294" s="58">
        <f t="shared" si="143"/>
        <v>0</v>
      </c>
      <c r="O294" s="169">
        <f t="shared" si="143"/>
        <v>0</v>
      </c>
      <c r="P294" s="57">
        <f t="shared" si="143"/>
        <v>0</v>
      </c>
      <c r="Q294" s="183"/>
      <c r="R294" s="183"/>
      <c r="S294" s="183"/>
      <c r="T294" s="183"/>
      <c r="U294" s="183"/>
      <c r="V294" s="183"/>
      <c r="W294" s="57">
        <f>W295</f>
        <v>719</v>
      </c>
    </row>
    <row r="295" spans="1:23" ht="18" customHeight="1">
      <c r="A295" s="75" t="s">
        <v>100</v>
      </c>
      <c r="B295" s="53" t="s">
        <v>82</v>
      </c>
      <c r="C295" s="53" t="s">
        <v>52</v>
      </c>
      <c r="D295" s="53" t="s">
        <v>93</v>
      </c>
      <c r="E295" s="53" t="s">
        <v>287</v>
      </c>
      <c r="F295" s="53" t="s">
        <v>109</v>
      </c>
      <c r="G295" s="53" t="s">
        <v>86</v>
      </c>
      <c r="H295" s="53"/>
      <c r="I295" s="59">
        <v>719</v>
      </c>
      <c r="J295" s="59">
        <v>0</v>
      </c>
      <c r="K295" s="59">
        <f>I295+J295</f>
        <v>719</v>
      </c>
      <c r="L295" s="59">
        <v>719</v>
      </c>
      <c r="M295" s="129">
        <v>0</v>
      </c>
      <c r="N295" s="59">
        <v>0</v>
      </c>
      <c r="O295" s="170">
        <v>0</v>
      </c>
      <c r="P295" s="59">
        <v>0</v>
      </c>
      <c r="Q295" s="183"/>
      <c r="R295" s="183"/>
      <c r="S295" s="183"/>
      <c r="T295" s="183"/>
      <c r="U295" s="183"/>
      <c r="V295" s="183"/>
      <c r="W295" s="59">
        <f>L295+P295</f>
        <v>719</v>
      </c>
    </row>
    <row r="296" spans="1:23" ht="42">
      <c r="A296" s="74" t="s">
        <v>374</v>
      </c>
      <c r="B296" s="52" t="s">
        <v>82</v>
      </c>
      <c r="C296" s="52" t="s">
        <v>52</v>
      </c>
      <c r="D296" s="52" t="s">
        <v>93</v>
      </c>
      <c r="E296" s="52" t="s">
        <v>287</v>
      </c>
      <c r="F296" s="52" t="s">
        <v>110</v>
      </c>
      <c r="G296" s="52"/>
      <c r="H296" s="52"/>
      <c r="I296" s="57">
        <f aca="true" t="shared" si="144" ref="I296:K297">I297</f>
        <v>35.6</v>
      </c>
      <c r="J296" s="57">
        <f t="shared" si="144"/>
        <v>0</v>
      </c>
      <c r="K296" s="57">
        <f t="shared" si="144"/>
        <v>35.6</v>
      </c>
      <c r="L296" s="57">
        <f aca="true" t="shared" si="145" ref="L296:P297">L297</f>
        <v>35.6</v>
      </c>
      <c r="M296" s="128">
        <f t="shared" si="145"/>
        <v>0</v>
      </c>
      <c r="N296" s="58">
        <f t="shared" si="145"/>
        <v>0</v>
      </c>
      <c r="O296" s="169">
        <f t="shared" si="145"/>
        <v>0</v>
      </c>
      <c r="P296" s="57">
        <f t="shared" si="145"/>
        <v>0</v>
      </c>
      <c r="Q296" s="183"/>
      <c r="R296" s="183"/>
      <c r="S296" s="183"/>
      <c r="T296" s="183"/>
      <c r="U296" s="183"/>
      <c r="V296" s="183"/>
      <c r="W296" s="57">
        <f>W297</f>
        <v>35.6</v>
      </c>
    </row>
    <row r="297" spans="1:23" ht="42">
      <c r="A297" s="74" t="s">
        <v>346</v>
      </c>
      <c r="B297" s="52" t="s">
        <v>82</v>
      </c>
      <c r="C297" s="52" t="s">
        <v>52</v>
      </c>
      <c r="D297" s="52" t="s">
        <v>93</v>
      </c>
      <c r="E297" s="52" t="s">
        <v>287</v>
      </c>
      <c r="F297" s="52" t="s">
        <v>112</v>
      </c>
      <c r="G297" s="52"/>
      <c r="H297" s="52"/>
      <c r="I297" s="57">
        <f t="shared" si="144"/>
        <v>35.6</v>
      </c>
      <c r="J297" s="57">
        <f t="shared" si="144"/>
        <v>0</v>
      </c>
      <c r="K297" s="57">
        <f t="shared" si="144"/>
        <v>35.6</v>
      </c>
      <c r="L297" s="57">
        <f t="shared" si="145"/>
        <v>35.6</v>
      </c>
      <c r="M297" s="128">
        <f t="shared" si="145"/>
        <v>0</v>
      </c>
      <c r="N297" s="58">
        <f t="shared" si="145"/>
        <v>0</v>
      </c>
      <c r="O297" s="169">
        <f t="shared" si="145"/>
        <v>0</v>
      </c>
      <c r="P297" s="57">
        <f t="shared" si="145"/>
        <v>0</v>
      </c>
      <c r="Q297" s="183"/>
      <c r="R297" s="183"/>
      <c r="S297" s="183"/>
      <c r="T297" s="183"/>
      <c r="U297" s="183"/>
      <c r="V297" s="183"/>
      <c r="W297" s="57">
        <f>W298</f>
        <v>35.6</v>
      </c>
    </row>
    <row r="298" spans="1:23" ht="18" customHeight="1">
      <c r="A298" s="75" t="s">
        <v>100</v>
      </c>
      <c r="B298" s="53" t="s">
        <v>82</v>
      </c>
      <c r="C298" s="53" t="s">
        <v>52</v>
      </c>
      <c r="D298" s="53" t="s">
        <v>93</v>
      </c>
      <c r="E298" s="53" t="s">
        <v>287</v>
      </c>
      <c r="F298" s="53" t="s">
        <v>112</v>
      </c>
      <c r="G298" s="53" t="s">
        <v>86</v>
      </c>
      <c r="H298" s="53"/>
      <c r="I298" s="59">
        <v>35.6</v>
      </c>
      <c r="J298" s="59">
        <v>0</v>
      </c>
      <c r="K298" s="59">
        <f>I298+J298</f>
        <v>35.6</v>
      </c>
      <c r="L298" s="59">
        <v>35.6</v>
      </c>
      <c r="M298" s="135">
        <v>0</v>
      </c>
      <c r="N298" s="60">
        <v>0</v>
      </c>
      <c r="O298" s="176">
        <v>0</v>
      </c>
      <c r="P298" s="59">
        <v>0</v>
      </c>
      <c r="Q298" s="183"/>
      <c r="R298" s="183"/>
      <c r="S298" s="183"/>
      <c r="T298" s="183"/>
      <c r="U298" s="183"/>
      <c r="V298" s="183"/>
      <c r="W298" s="59">
        <f>L298+P298</f>
        <v>35.6</v>
      </c>
    </row>
    <row r="299" spans="1:23" ht="45.75" customHeight="1">
      <c r="A299" s="73" t="s">
        <v>32</v>
      </c>
      <c r="B299" s="52" t="s">
        <v>82</v>
      </c>
      <c r="C299" s="52" t="s">
        <v>52</v>
      </c>
      <c r="D299" s="52" t="s">
        <v>93</v>
      </c>
      <c r="E299" s="52" t="s">
        <v>286</v>
      </c>
      <c r="F299" s="52"/>
      <c r="G299" s="52"/>
      <c r="H299" s="52"/>
      <c r="I299" s="57">
        <f>I300+I305</f>
        <v>324.4</v>
      </c>
      <c r="J299" s="57">
        <f>J300+J305</f>
        <v>0</v>
      </c>
      <c r="K299" s="57">
        <f>K300+K305</f>
        <v>324.4</v>
      </c>
      <c r="L299" s="57">
        <f>L300+L303</f>
        <v>324.4</v>
      </c>
      <c r="M299" s="127" t="e">
        <f>M300+#REF!</f>
        <v>#REF!</v>
      </c>
      <c r="N299" s="57" t="e">
        <f>N300+#REF!</f>
        <v>#REF!</v>
      </c>
      <c r="O299" s="168" t="e">
        <f>O300+#REF!</f>
        <v>#REF!</v>
      </c>
      <c r="P299" s="57">
        <f>P300+P303</f>
        <v>0</v>
      </c>
      <c r="Q299" s="183"/>
      <c r="R299" s="183"/>
      <c r="S299" s="183"/>
      <c r="T299" s="183"/>
      <c r="U299" s="183"/>
      <c r="V299" s="183"/>
      <c r="W299" s="57">
        <f>W300+W303</f>
        <v>324.4</v>
      </c>
    </row>
    <row r="300" spans="1:23" ht="84" customHeight="1">
      <c r="A300" s="73" t="s">
        <v>344</v>
      </c>
      <c r="B300" s="52" t="s">
        <v>82</v>
      </c>
      <c r="C300" s="52" t="s">
        <v>52</v>
      </c>
      <c r="D300" s="52" t="s">
        <v>93</v>
      </c>
      <c r="E300" s="52" t="s">
        <v>286</v>
      </c>
      <c r="F300" s="52" t="s">
        <v>108</v>
      </c>
      <c r="G300" s="52"/>
      <c r="H300" s="52"/>
      <c r="I300" s="57">
        <f aca="true" t="shared" si="146" ref="I300:K301">I301</f>
        <v>276</v>
      </c>
      <c r="J300" s="57">
        <f t="shared" si="146"/>
        <v>0</v>
      </c>
      <c r="K300" s="57">
        <f t="shared" si="146"/>
        <v>276</v>
      </c>
      <c r="L300" s="57">
        <f aca="true" t="shared" si="147" ref="L300:P301">L301</f>
        <v>276</v>
      </c>
      <c r="M300" s="128">
        <f t="shared" si="147"/>
        <v>0</v>
      </c>
      <c r="N300" s="58">
        <f t="shared" si="147"/>
        <v>0</v>
      </c>
      <c r="O300" s="169">
        <f t="shared" si="147"/>
        <v>0</v>
      </c>
      <c r="P300" s="57">
        <f t="shared" si="147"/>
        <v>0</v>
      </c>
      <c r="Q300" s="183"/>
      <c r="R300" s="183"/>
      <c r="S300" s="183"/>
      <c r="T300" s="183"/>
      <c r="U300" s="183"/>
      <c r="V300" s="183"/>
      <c r="W300" s="57">
        <f>W301</f>
        <v>276</v>
      </c>
    </row>
    <row r="301" spans="1:23" ht="27">
      <c r="A301" s="73" t="s">
        <v>343</v>
      </c>
      <c r="B301" s="52" t="s">
        <v>82</v>
      </c>
      <c r="C301" s="52" t="s">
        <v>52</v>
      </c>
      <c r="D301" s="52" t="s">
        <v>93</v>
      </c>
      <c r="E301" s="52" t="s">
        <v>286</v>
      </c>
      <c r="F301" s="52" t="s">
        <v>109</v>
      </c>
      <c r="G301" s="52"/>
      <c r="H301" s="52"/>
      <c r="I301" s="57">
        <f t="shared" si="146"/>
        <v>276</v>
      </c>
      <c r="J301" s="57">
        <f t="shared" si="146"/>
        <v>0</v>
      </c>
      <c r="K301" s="57">
        <f t="shared" si="146"/>
        <v>276</v>
      </c>
      <c r="L301" s="57">
        <f t="shared" si="147"/>
        <v>276</v>
      </c>
      <c r="M301" s="128">
        <f t="shared" si="147"/>
        <v>0</v>
      </c>
      <c r="N301" s="58">
        <f t="shared" si="147"/>
        <v>0</v>
      </c>
      <c r="O301" s="169">
        <f t="shared" si="147"/>
        <v>0</v>
      </c>
      <c r="P301" s="57">
        <f t="shared" si="147"/>
        <v>0</v>
      </c>
      <c r="Q301" s="183"/>
      <c r="R301" s="183"/>
      <c r="S301" s="183"/>
      <c r="T301" s="183"/>
      <c r="U301" s="183"/>
      <c r="V301" s="183"/>
      <c r="W301" s="57">
        <f>W302</f>
        <v>276</v>
      </c>
    </row>
    <row r="302" spans="1:23" ht="18" customHeight="1">
      <c r="A302" s="75" t="s">
        <v>100</v>
      </c>
      <c r="B302" s="53" t="s">
        <v>82</v>
      </c>
      <c r="C302" s="53" t="s">
        <v>52</v>
      </c>
      <c r="D302" s="53" t="s">
        <v>93</v>
      </c>
      <c r="E302" s="53" t="s">
        <v>286</v>
      </c>
      <c r="F302" s="53" t="s">
        <v>109</v>
      </c>
      <c r="G302" s="53" t="s">
        <v>86</v>
      </c>
      <c r="H302" s="53"/>
      <c r="I302" s="59">
        <v>276</v>
      </c>
      <c r="J302" s="59">
        <v>0</v>
      </c>
      <c r="K302" s="59">
        <f>I302+J302</f>
        <v>276</v>
      </c>
      <c r="L302" s="59">
        <v>276</v>
      </c>
      <c r="M302" s="129">
        <v>0</v>
      </c>
      <c r="N302" s="59">
        <v>0</v>
      </c>
      <c r="O302" s="170">
        <v>0</v>
      </c>
      <c r="P302" s="59">
        <v>0</v>
      </c>
      <c r="Q302" s="183"/>
      <c r="R302" s="183"/>
      <c r="S302" s="183"/>
      <c r="T302" s="183"/>
      <c r="U302" s="183"/>
      <c r="V302" s="183"/>
      <c r="W302" s="59">
        <f>L302+P302</f>
        <v>276</v>
      </c>
    </row>
    <row r="303" spans="1:23" ht="42">
      <c r="A303" s="74" t="s">
        <v>374</v>
      </c>
      <c r="B303" s="52" t="s">
        <v>82</v>
      </c>
      <c r="C303" s="52" t="s">
        <v>52</v>
      </c>
      <c r="D303" s="52" t="s">
        <v>93</v>
      </c>
      <c r="E303" s="52" t="s">
        <v>286</v>
      </c>
      <c r="F303" s="52" t="s">
        <v>110</v>
      </c>
      <c r="G303" s="52"/>
      <c r="H303" s="53"/>
      <c r="I303" s="57">
        <f aca="true" t="shared" si="148" ref="I303:L304">I304</f>
        <v>48.4</v>
      </c>
      <c r="J303" s="57">
        <f t="shared" si="148"/>
        <v>0</v>
      </c>
      <c r="K303" s="57">
        <f t="shared" si="148"/>
        <v>48.4</v>
      </c>
      <c r="L303" s="57">
        <f t="shared" si="148"/>
        <v>48.4</v>
      </c>
      <c r="M303" s="129"/>
      <c r="N303" s="59"/>
      <c r="O303" s="170"/>
      <c r="P303" s="57">
        <f>P304</f>
        <v>0</v>
      </c>
      <c r="Q303" s="183"/>
      <c r="R303" s="183"/>
      <c r="S303" s="183"/>
      <c r="T303" s="183"/>
      <c r="U303" s="183"/>
      <c r="V303" s="183"/>
      <c r="W303" s="57">
        <f>W304</f>
        <v>48.4</v>
      </c>
    </row>
    <row r="304" spans="1:23" ht="42">
      <c r="A304" s="74" t="s">
        <v>346</v>
      </c>
      <c r="B304" s="52" t="s">
        <v>82</v>
      </c>
      <c r="C304" s="52" t="s">
        <v>52</v>
      </c>
      <c r="D304" s="52" t="s">
        <v>93</v>
      </c>
      <c r="E304" s="52" t="s">
        <v>286</v>
      </c>
      <c r="F304" s="52" t="s">
        <v>112</v>
      </c>
      <c r="G304" s="52"/>
      <c r="H304" s="53"/>
      <c r="I304" s="57">
        <f t="shared" si="148"/>
        <v>48.4</v>
      </c>
      <c r="J304" s="57">
        <f t="shared" si="148"/>
        <v>0</v>
      </c>
      <c r="K304" s="57">
        <f t="shared" si="148"/>
        <v>48.4</v>
      </c>
      <c r="L304" s="57">
        <f t="shared" si="148"/>
        <v>48.4</v>
      </c>
      <c r="M304" s="129"/>
      <c r="N304" s="59"/>
      <c r="O304" s="170"/>
      <c r="P304" s="57">
        <f>P305</f>
        <v>0</v>
      </c>
      <c r="Q304" s="183"/>
      <c r="R304" s="183"/>
      <c r="S304" s="183"/>
      <c r="T304" s="183"/>
      <c r="U304" s="183"/>
      <c r="V304" s="183"/>
      <c r="W304" s="57">
        <f>W305</f>
        <v>48.4</v>
      </c>
    </row>
    <row r="305" spans="1:23" ht="17.25" customHeight="1">
      <c r="A305" s="75" t="s">
        <v>100</v>
      </c>
      <c r="B305" s="53" t="s">
        <v>82</v>
      </c>
      <c r="C305" s="53" t="s">
        <v>52</v>
      </c>
      <c r="D305" s="53" t="s">
        <v>93</v>
      </c>
      <c r="E305" s="53" t="s">
        <v>286</v>
      </c>
      <c r="F305" s="53" t="s">
        <v>112</v>
      </c>
      <c r="G305" s="53" t="s">
        <v>86</v>
      </c>
      <c r="H305" s="53"/>
      <c r="I305" s="59">
        <v>48.4</v>
      </c>
      <c r="J305" s="59">
        <v>0</v>
      </c>
      <c r="K305" s="59">
        <f>I305+J305</f>
        <v>48.4</v>
      </c>
      <c r="L305" s="59">
        <v>48.4</v>
      </c>
      <c r="M305" s="129"/>
      <c r="N305" s="59"/>
      <c r="O305" s="170"/>
      <c r="P305" s="59">
        <v>0</v>
      </c>
      <c r="Q305" s="183"/>
      <c r="R305" s="183"/>
      <c r="S305" s="183"/>
      <c r="T305" s="183"/>
      <c r="U305" s="183"/>
      <c r="V305" s="183"/>
      <c r="W305" s="59">
        <f>L305+P305</f>
        <v>48.4</v>
      </c>
    </row>
    <row r="306" spans="1:23" ht="17.25">
      <c r="A306" s="82" t="s">
        <v>49</v>
      </c>
      <c r="B306" s="54" t="s">
        <v>82</v>
      </c>
      <c r="C306" s="54" t="s">
        <v>66</v>
      </c>
      <c r="D306" s="54"/>
      <c r="E306" s="54"/>
      <c r="F306" s="54"/>
      <c r="G306" s="54"/>
      <c r="H306" s="54"/>
      <c r="I306" s="61">
        <f aca="true" t="shared" si="149" ref="I306:P306">I307+I313+I323+I347</f>
        <v>21844.2</v>
      </c>
      <c r="J306" s="61">
        <f t="shared" si="149"/>
        <v>0</v>
      </c>
      <c r="K306" s="61">
        <f t="shared" si="149"/>
        <v>21844.2</v>
      </c>
      <c r="L306" s="61">
        <f t="shared" si="149"/>
        <v>21858.899999999998</v>
      </c>
      <c r="M306" s="137" t="e">
        <f t="shared" si="149"/>
        <v>#REF!</v>
      </c>
      <c r="N306" s="61" t="e">
        <f t="shared" si="149"/>
        <v>#REF!</v>
      </c>
      <c r="O306" s="178" t="e">
        <f t="shared" si="149"/>
        <v>#REF!</v>
      </c>
      <c r="P306" s="61">
        <f t="shared" si="149"/>
        <v>0</v>
      </c>
      <c r="Q306" s="183"/>
      <c r="R306" s="183"/>
      <c r="S306" s="183"/>
      <c r="T306" s="183"/>
      <c r="U306" s="183"/>
      <c r="V306" s="183"/>
      <c r="W306" s="61">
        <f>W307+W313+W323+W347</f>
        <v>21858.899999999998</v>
      </c>
    </row>
    <row r="307" spans="1:23" ht="17.25">
      <c r="A307" s="76" t="s">
        <v>50</v>
      </c>
      <c r="B307" s="54" t="s">
        <v>82</v>
      </c>
      <c r="C307" s="54">
        <v>10</v>
      </c>
      <c r="D307" s="54" t="s">
        <v>52</v>
      </c>
      <c r="E307" s="54"/>
      <c r="F307" s="54"/>
      <c r="G307" s="54"/>
      <c r="H307" s="54"/>
      <c r="I307" s="56">
        <f aca="true" t="shared" si="150" ref="I307:K311">I308</f>
        <v>7485.6</v>
      </c>
      <c r="J307" s="56">
        <f t="shared" si="150"/>
        <v>0</v>
      </c>
      <c r="K307" s="56">
        <f t="shared" si="150"/>
        <v>7485.6</v>
      </c>
      <c r="L307" s="56">
        <f aca="true" t="shared" si="151" ref="L307:P311">L308</f>
        <v>7485.6</v>
      </c>
      <c r="M307" s="130">
        <f t="shared" si="151"/>
        <v>0</v>
      </c>
      <c r="N307" s="56">
        <f t="shared" si="151"/>
        <v>0</v>
      </c>
      <c r="O307" s="171">
        <f t="shared" si="151"/>
        <v>0</v>
      </c>
      <c r="P307" s="56">
        <f t="shared" si="151"/>
        <v>0</v>
      </c>
      <c r="Q307" s="183"/>
      <c r="R307" s="183"/>
      <c r="S307" s="183"/>
      <c r="T307" s="183"/>
      <c r="U307" s="183"/>
      <c r="V307" s="183"/>
      <c r="W307" s="56">
        <f>W308</f>
        <v>7485.6</v>
      </c>
    </row>
    <row r="308" spans="1:23" ht="17.25">
      <c r="A308" s="73" t="s">
        <v>25</v>
      </c>
      <c r="B308" s="52" t="s">
        <v>82</v>
      </c>
      <c r="C308" s="52" t="s">
        <v>66</v>
      </c>
      <c r="D308" s="52" t="s">
        <v>52</v>
      </c>
      <c r="E308" s="52" t="s">
        <v>210</v>
      </c>
      <c r="F308" s="52"/>
      <c r="G308" s="52"/>
      <c r="H308" s="52"/>
      <c r="I308" s="57">
        <f t="shared" si="150"/>
        <v>7485.6</v>
      </c>
      <c r="J308" s="57">
        <f t="shared" si="150"/>
        <v>0</v>
      </c>
      <c r="K308" s="57">
        <f t="shared" si="150"/>
        <v>7485.6</v>
      </c>
      <c r="L308" s="57">
        <f t="shared" si="151"/>
        <v>7485.6</v>
      </c>
      <c r="M308" s="127">
        <f t="shared" si="151"/>
        <v>0</v>
      </c>
      <c r="N308" s="57">
        <f t="shared" si="151"/>
        <v>0</v>
      </c>
      <c r="O308" s="168">
        <f t="shared" si="151"/>
        <v>0</v>
      </c>
      <c r="P308" s="57">
        <f t="shared" si="151"/>
        <v>0</v>
      </c>
      <c r="Q308" s="183"/>
      <c r="R308" s="183"/>
      <c r="S308" s="183"/>
      <c r="T308" s="183"/>
      <c r="U308" s="183"/>
      <c r="V308" s="183"/>
      <c r="W308" s="57">
        <f>W309</f>
        <v>7485.6</v>
      </c>
    </row>
    <row r="309" spans="1:23" ht="41.25">
      <c r="A309" s="73" t="s">
        <v>193</v>
      </c>
      <c r="B309" s="52" t="s">
        <v>82</v>
      </c>
      <c r="C309" s="52">
        <v>10</v>
      </c>
      <c r="D309" s="52" t="s">
        <v>52</v>
      </c>
      <c r="E309" s="52" t="s">
        <v>269</v>
      </c>
      <c r="F309" s="52"/>
      <c r="G309" s="52"/>
      <c r="H309" s="52"/>
      <c r="I309" s="57">
        <f t="shared" si="150"/>
        <v>7485.6</v>
      </c>
      <c r="J309" s="57">
        <f t="shared" si="150"/>
        <v>0</v>
      </c>
      <c r="K309" s="57">
        <f t="shared" si="150"/>
        <v>7485.6</v>
      </c>
      <c r="L309" s="57">
        <f t="shared" si="151"/>
        <v>7485.6</v>
      </c>
      <c r="M309" s="127">
        <f t="shared" si="151"/>
        <v>0</v>
      </c>
      <c r="N309" s="57">
        <f t="shared" si="151"/>
        <v>0</v>
      </c>
      <c r="O309" s="168">
        <f t="shared" si="151"/>
        <v>0</v>
      </c>
      <c r="P309" s="57">
        <f t="shared" si="151"/>
        <v>0</v>
      </c>
      <c r="Q309" s="183"/>
      <c r="R309" s="183"/>
      <c r="S309" s="183"/>
      <c r="T309" s="183"/>
      <c r="U309" s="183"/>
      <c r="V309" s="183"/>
      <c r="W309" s="57">
        <f>W310</f>
        <v>7485.6</v>
      </c>
    </row>
    <row r="310" spans="1:23" ht="27">
      <c r="A310" s="73" t="s">
        <v>124</v>
      </c>
      <c r="B310" s="52" t="s">
        <v>82</v>
      </c>
      <c r="C310" s="52">
        <v>10</v>
      </c>
      <c r="D310" s="52" t="s">
        <v>52</v>
      </c>
      <c r="E310" s="52" t="s">
        <v>269</v>
      </c>
      <c r="F310" s="52" t="s">
        <v>123</v>
      </c>
      <c r="G310" s="52"/>
      <c r="H310" s="52"/>
      <c r="I310" s="57">
        <f t="shared" si="150"/>
        <v>7485.6</v>
      </c>
      <c r="J310" s="57">
        <f t="shared" si="150"/>
        <v>0</v>
      </c>
      <c r="K310" s="57">
        <f t="shared" si="150"/>
        <v>7485.6</v>
      </c>
      <c r="L310" s="57">
        <f t="shared" si="151"/>
        <v>7485.6</v>
      </c>
      <c r="M310" s="127">
        <f t="shared" si="151"/>
        <v>0</v>
      </c>
      <c r="N310" s="57">
        <f t="shared" si="151"/>
        <v>0</v>
      </c>
      <c r="O310" s="168">
        <f t="shared" si="151"/>
        <v>0</v>
      </c>
      <c r="P310" s="57">
        <f t="shared" si="151"/>
        <v>0</v>
      </c>
      <c r="Q310" s="183"/>
      <c r="R310" s="183"/>
      <c r="S310" s="183"/>
      <c r="T310" s="183"/>
      <c r="U310" s="183"/>
      <c r="V310" s="183"/>
      <c r="W310" s="57">
        <f>W311</f>
        <v>7485.6</v>
      </c>
    </row>
    <row r="311" spans="1:23" ht="29.25" customHeight="1">
      <c r="A311" s="73" t="s">
        <v>165</v>
      </c>
      <c r="B311" s="52" t="s">
        <v>82</v>
      </c>
      <c r="C311" s="52">
        <v>10</v>
      </c>
      <c r="D311" s="52" t="s">
        <v>52</v>
      </c>
      <c r="E311" s="52" t="s">
        <v>269</v>
      </c>
      <c r="F311" s="52" t="s">
        <v>127</v>
      </c>
      <c r="G311" s="52"/>
      <c r="H311" s="52"/>
      <c r="I311" s="57">
        <f t="shared" si="150"/>
        <v>7485.6</v>
      </c>
      <c r="J311" s="57">
        <f t="shared" si="150"/>
        <v>0</v>
      </c>
      <c r="K311" s="57">
        <f t="shared" si="150"/>
        <v>7485.6</v>
      </c>
      <c r="L311" s="57">
        <f t="shared" si="151"/>
        <v>7485.6</v>
      </c>
      <c r="M311" s="127">
        <f t="shared" si="151"/>
        <v>0</v>
      </c>
      <c r="N311" s="57">
        <f t="shared" si="151"/>
        <v>0</v>
      </c>
      <c r="O311" s="168">
        <f t="shared" si="151"/>
        <v>0</v>
      </c>
      <c r="P311" s="57">
        <f t="shared" si="151"/>
        <v>0</v>
      </c>
      <c r="Q311" s="183"/>
      <c r="R311" s="183"/>
      <c r="S311" s="183"/>
      <c r="T311" s="183"/>
      <c r="U311" s="183"/>
      <c r="V311" s="183"/>
      <c r="W311" s="57">
        <f>W312</f>
        <v>7485.6</v>
      </c>
    </row>
    <row r="312" spans="1:23" ht="18.75" customHeight="1">
      <c r="A312" s="75" t="s">
        <v>99</v>
      </c>
      <c r="B312" s="53" t="s">
        <v>82</v>
      </c>
      <c r="C312" s="53">
        <v>10</v>
      </c>
      <c r="D312" s="53" t="s">
        <v>52</v>
      </c>
      <c r="E312" s="53" t="s">
        <v>269</v>
      </c>
      <c r="F312" s="53" t="s">
        <v>127</v>
      </c>
      <c r="G312" s="53" t="s">
        <v>85</v>
      </c>
      <c r="H312" s="53"/>
      <c r="I312" s="60">
        <v>7485.6</v>
      </c>
      <c r="J312" s="60">
        <v>0</v>
      </c>
      <c r="K312" s="59">
        <f>I312+J312</f>
        <v>7485.6</v>
      </c>
      <c r="L312" s="60">
        <v>7485.6</v>
      </c>
      <c r="M312" s="129">
        <v>0</v>
      </c>
      <c r="N312" s="59">
        <v>0</v>
      </c>
      <c r="O312" s="170">
        <v>0</v>
      </c>
      <c r="P312" s="60">
        <v>0</v>
      </c>
      <c r="Q312" s="183"/>
      <c r="R312" s="183"/>
      <c r="S312" s="183"/>
      <c r="T312" s="183"/>
      <c r="U312" s="183"/>
      <c r="V312" s="183"/>
      <c r="W312" s="59">
        <f>L312+P312</f>
        <v>7485.6</v>
      </c>
    </row>
    <row r="313" spans="1:23" ht="17.25">
      <c r="A313" s="76" t="s">
        <v>64</v>
      </c>
      <c r="B313" s="54" t="s">
        <v>82</v>
      </c>
      <c r="C313" s="54" t="s">
        <v>66</v>
      </c>
      <c r="D313" s="54" t="s">
        <v>53</v>
      </c>
      <c r="E313" s="54"/>
      <c r="F313" s="54"/>
      <c r="G313" s="54"/>
      <c r="H313" s="54"/>
      <c r="I313" s="56">
        <f aca="true" t="shared" si="152" ref="I313:P313">I314</f>
        <v>126</v>
      </c>
      <c r="J313" s="56">
        <f t="shared" si="152"/>
        <v>0</v>
      </c>
      <c r="K313" s="56">
        <f t="shared" si="152"/>
        <v>126</v>
      </c>
      <c r="L313" s="56">
        <f t="shared" si="152"/>
        <v>126</v>
      </c>
      <c r="M313" s="130" t="e">
        <f t="shared" si="152"/>
        <v>#REF!</v>
      </c>
      <c r="N313" s="56" t="e">
        <f t="shared" si="152"/>
        <v>#REF!</v>
      </c>
      <c r="O313" s="171" t="e">
        <f t="shared" si="152"/>
        <v>#REF!</v>
      </c>
      <c r="P313" s="56">
        <f t="shared" si="152"/>
        <v>0</v>
      </c>
      <c r="Q313" s="183"/>
      <c r="R313" s="183"/>
      <c r="S313" s="183"/>
      <c r="T313" s="183"/>
      <c r="U313" s="183"/>
      <c r="V313" s="183"/>
      <c r="W313" s="56">
        <f>W314</f>
        <v>126</v>
      </c>
    </row>
    <row r="314" spans="1:23" ht="17.25">
      <c r="A314" s="73" t="s">
        <v>25</v>
      </c>
      <c r="B314" s="52" t="s">
        <v>82</v>
      </c>
      <c r="C314" s="52" t="s">
        <v>66</v>
      </c>
      <c r="D314" s="52" t="s">
        <v>53</v>
      </c>
      <c r="E314" s="52" t="s">
        <v>210</v>
      </c>
      <c r="F314" s="52"/>
      <c r="G314" s="52"/>
      <c r="H314" s="52"/>
      <c r="I314" s="57">
        <f>I315+I319</f>
        <v>126</v>
      </c>
      <c r="J314" s="57">
        <f>J315+J319</f>
        <v>0</v>
      </c>
      <c r="K314" s="57">
        <f>K315+K319</f>
        <v>126</v>
      </c>
      <c r="L314" s="57">
        <f>L315+L319</f>
        <v>126</v>
      </c>
      <c r="M314" s="127" t="e">
        <f>#REF!+M315+M319</f>
        <v>#REF!</v>
      </c>
      <c r="N314" s="57" t="e">
        <f>#REF!+N315+N319</f>
        <v>#REF!</v>
      </c>
      <c r="O314" s="168" t="e">
        <f>#REF!+O315+O319</f>
        <v>#REF!</v>
      </c>
      <c r="P314" s="57">
        <f>P315+P319</f>
        <v>0</v>
      </c>
      <c r="Q314" s="183"/>
      <c r="R314" s="183"/>
      <c r="S314" s="183"/>
      <c r="T314" s="183"/>
      <c r="U314" s="183"/>
      <c r="V314" s="183"/>
      <c r="W314" s="57">
        <f>W315+W319</f>
        <v>126</v>
      </c>
    </row>
    <row r="315" spans="1:23" ht="59.25" customHeight="1">
      <c r="A315" s="83" t="s">
        <v>196</v>
      </c>
      <c r="B315" s="52" t="s">
        <v>82</v>
      </c>
      <c r="C315" s="52" t="s">
        <v>66</v>
      </c>
      <c r="D315" s="52" t="s">
        <v>53</v>
      </c>
      <c r="E315" s="52" t="s">
        <v>266</v>
      </c>
      <c r="F315" s="52"/>
      <c r="G315" s="52"/>
      <c r="H315" s="52"/>
      <c r="I315" s="57">
        <f aca="true" t="shared" si="153" ref="I315:K317">I316</f>
        <v>36</v>
      </c>
      <c r="J315" s="57">
        <f t="shared" si="153"/>
        <v>0</v>
      </c>
      <c r="K315" s="57">
        <f t="shared" si="153"/>
        <v>36</v>
      </c>
      <c r="L315" s="57">
        <f aca="true" t="shared" si="154" ref="L315:P317">L316</f>
        <v>36</v>
      </c>
      <c r="M315" s="127">
        <f t="shared" si="154"/>
        <v>0</v>
      </c>
      <c r="N315" s="57">
        <f t="shared" si="154"/>
        <v>0</v>
      </c>
      <c r="O315" s="168">
        <f t="shared" si="154"/>
        <v>0</v>
      </c>
      <c r="P315" s="57">
        <f t="shared" si="154"/>
        <v>0</v>
      </c>
      <c r="Q315" s="183"/>
      <c r="R315" s="183"/>
      <c r="S315" s="183"/>
      <c r="T315" s="183"/>
      <c r="U315" s="183"/>
      <c r="V315" s="183"/>
      <c r="W315" s="57">
        <f>W316</f>
        <v>36</v>
      </c>
    </row>
    <row r="316" spans="1:23" ht="27">
      <c r="A316" s="73" t="s">
        <v>124</v>
      </c>
      <c r="B316" s="52" t="s">
        <v>82</v>
      </c>
      <c r="C316" s="52">
        <v>10</v>
      </c>
      <c r="D316" s="52" t="s">
        <v>53</v>
      </c>
      <c r="E316" s="52" t="s">
        <v>266</v>
      </c>
      <c r="F316" s="52" t="s">
        <v>123</v>
      </c>
      <c r="G316" s="52"/>
      <c r="H316" s="52"/>
      <c r="I316" s="57">
        <f t="shared" si="153"/>
        <v>36</v>
      </c>
      <c r="J316" s="57">
        <f t="shared" si="153"/>
        <v>0</v>
      </c>
      <c r="K316" s="57">
        <f t="shared" si="153"/>
        <v>36</v>
      </c>
      <c r="L316" s="57">
        <f t="shared" si="154"/>
        <v>36</v>
      </c>
      <c r="M316" s="127">
        <f t="shared" si="154"/>
        <v>0</v>
      </c>
      <c r="N316" s="57">
        <f t="shared" si="154"/>
        <v>0</v>
      </c>
      <c r="O316" s="168">
        <f t="shared" si="154"/>
        <v>0</v>
      </c>
      <c r="P316" s="57">
        <f t="shared" si="154"/>
        <v>0</v>
      </c>
      <c r="Q316" s="183"/>
      <c r="R316" s="183"/>
      <c r="S316" s="183"/>
      <c r="T316" s="183"/>
      <c r="U316" s="183"/>
      <c r="V316" s="183"/>
      <c r="W316" s="57">
        <f>W317</f>
        <v>36</v>
      </c>
    </row>
    <row r="317" spans="1:23" ht="27">
      <c r="A317" s="73" t="s">
        <v>126</v>
      </c>
      <c r="B317" s="52" t="s">
        <v>82</v>
      </c>
      <c r="C317" s="52">
        <v>10</v>
      </c>
      <c r="D317" s="52" t="s">
        <v>53</v>
      </c>
      <c r="E317" s="52" t="s">
        <v>266</v>
      </c>
      <c r="F317" s="52" t="s">
        <v>125</v>
      </c>
      <c r="G317" s="52"/>
      <c r="H317" s="52"/>
      <c r="I317" s="57">
        <f t="shared" si="153"/>
        <v>36</v>
      </c>
      <c r="J317" s="57">
        <f t="shared" si="153"/>
        <v>0</v>
      </c>
      <c r="K317" s="57">
        <f t="shared" si="153"/>
        <v>36</v>
      </c>
      <c r="L317" s="57">
        <f t="shared" si="154"/>
        <v>36</v>
      </c>
      <c r="M317" s="127">
        <f t="shared" si="154"/>
        <v>0</v>
      </c>
      <c r="N317" s="57">
        <f t="shared" si="154"/>
        <v>0</v>
      </c>
      <c r="O317" s="168">
        <f t="shared" si="154"/>
        <v>0</v>
      </c>
      <c r="P317" s="57">
        <f t="shared" si="154"/>
        <v>0</v>
      </c>
      <c r="Q317" s="183"/>
      <c r="R317" s="183"/>
      <c r="S317" s="183"/>
      <c r="T317" s="183"/>
      <c r="U317" s="183"/>
      <c r="V317" s="183"/>
      <c r="W317" s="57">
        <f>W318</f>
        <v>36</v>
      </c>
    </row>
    <row r="318" spans="1:23" ht="18" customHeight="1">
      <c r="A318" s="75" t="s">
        <v>99</v>
      </c>
      <c r="B318" s="53" t="s">
        <v>82</v>
      </c>
      <c r="C318" s="53">
        <v>10</v>
      </c>
      <c r="D318" s="53" t="s">
        <v>53</v>
      </c>
      <c r="E318" s="53" t="s">
        <v>266</v>
      </c>
      <c r="F318" s="53" t="s">
        <v>125</v>
      </c>
      <c r="G318" s="53" t="s">
        <v>85</v>
      </c>
      <c r="H318" s="53"/>
      <c r="I318" s="59">
        <v>36</v>
      </c>
      <c r="J318" s="59">
        <v>0</v>
      </c>
      <c r="K318" s="59">
        <f>I318+J318</f>
        <v>36</v>
      </c>
      <c r="L318" s="59">
        <v>36</v>
      </c>
      <c r="M318" s="129">
        <v>0</v>
      </c>
      <c r="N318" s="59">
        <v>0</v>
      </c>
      <c r="O318" s="170">
        <v>0</v>
      </c>
      <c r="P318" s="59">
        <v>0</v>
      </c>
      <c r="Q318" s="183"/>
      <c r="R318" s="183"/>
      <c r="S318" s="183"/>
      <c r="T318" s="183"/>
      <c r="U318" s="183"/>
      <c r="V318" s="183"/>
      <c r="W318" s="59">
        <f>L318+P318</f>
        <v>36</v>
      </c>
    </row>
    <row r="319" spans="1:23" ht="105.75" customHeight="1">
      <c r="A319" s="83" t="s">
        <v>195</v>
      </c>
      <c r="B319" s="52" t="s">
        <v>82</v>
      </c>
      <c r="C319" s="52" t="s">
        <v>66</v>
      </c>
      <c r="D319" s="52" t="s">
        <v>53</v>
      </c>
      <c r="E319" s="52" t="s">
        <v>267</v>
      </c>
      <c r="F319" s="52"/>
      <c r="G319" s="52"/>
      <c r="H319" s="52"/>
      <c r="I319" s="57">
        <f aca="true" t="shared" si="155" ref="I319:K321">I320</f>
        <v>90</v>
      </c>
      <c r="J319" s="57">
        <f t="shared" si="155"/>
        <v>0</v>
      </c>
      <c r="K319" s="57">
        <f t="shared" si="155"/>
        <v>90</v>
      </c>
      <c r="L319" s="57">
        <f aca="true" t="shared" si="156" ref="L319:P321">L320</f>
        <v>90</v>
      </c>
      <c r="M319" s="127">
        <f t="shared" si="156"/>
        <v>0</v>
      </c>
      <c r="N319" s="57">
        <f t="shared" si="156"/>
        <v>0</v>
      </c>
      <c r="O319" s="168">
        <f t="shared" si="156"/>
        <v>0</v>
      </c>
      <c r="P319" s="57">
        <f t="shared" si="156"/>
        <v>0</v>
      </c>
      <c r="Q319" s="183"/>
      <c r="R319" s="183"/>
      <c r="S319" s="183"/>
      <c r="T319" s="183"/>
      <c r="U319" s="183"/>
      <c r="V319" s="183"/>
      <c r="W319" s="57">
        <f>W320</f>
        <v>90</v>
      </c>
    </row>
    <row r="320" spans="1:23" ht="27">
      <c r="A320" s="73" t="s">
        <v>124</v>
      </c>
      <c r="B320" s="52" t="s">
        <v>82</v>
      </c>
      <c r="C320" s="52">
        <v>10</v>
      </c>
      <c r="D320" s="52" t="s">
        <v>53</v>
      </c>
      <c r="E320" s="52" t="s">
        <v>267</v>
      </c>
      <c r="F320" s="52" t="s">
        <v>123</v>
      </c>
      <c r="G320" s="52"/>
      <c r="H320" s="52"/>
      <c r="I320" s="57">
        <f t="shared" si="155"/>
        <v>90</v>
      </c>
      <c r="J320" s="57">
        <f t="shared" si="155"/>
        <v>0</v>
      </c>
      <c r="K320" s="57">
        <f t="shared" si="155"/>
        <v>90</v>
      </c>
      <c r="L320" s="57">
        <f t="shared" si="156"/>
        <v>90</v>
      </c>
      <c r="M320" s="127">
        <f t="shared" si="156"/>
        <v>0</v>
      </c>
      <c r="N320" s="57">
        <f t="shared" si="156"/>
        <v>0</v>
      </c>
      <c r="O320" s="168">
        <f t="shared" si="156"/>
        <v>0</v>
      </c>
      <c r="P320" s="57">
        <f t="shared" si="156"/>
        <v>0</v>
      </c>
      <c r="Q320" s="183"/>
      <c r="R320" s="183"/>
      <c r="S320" s="183"/>
      <c r="T320" s="183"/>
      <c r="U320" s="183"/>
      <c r="V320" s="183"/>
      <c r="W320" s="57">
        <f>W321</f>
        <v>90</v>
      </c>
    </row>
    <row r="321" spans="1:23" ht="27">
      <c r="A321" s="73" t="s">
        <v>165</v>
      </c>
      <c r="B321" s="52" t="s">
        <v>82</v>
      </c>
      <c r="C321" s="52">
        <v>10</v>
      </c>
      <c r="D321" s="52" t="s">
        <v>53</v>
      </c>
      <c r="E321" s="52" t="s">
        <v>267</v>
      </c>
      <c r="F321" s="52" t="s">
        <v>127</v>
      </c>
      <c r="G321" s="52"/>
      <c r="H321" s="52"/>
      <c r="I321" s="57">
        <f t="shared" si="155"/>
        <v>90</v>
      </c>
      <c r="J321" s="57">
        <f t="shared" si="155"/>
        <v>0</v>
      </c>
      <c r="K321" s="57">
        <f t="shared" si="155"/>
        <v>90</v>
      </c>
      <c r="L321" s="57">
        <f t="shared" si="156"/>
        <v>90</v>
      </c>
      <c r="M321" s="127">
        <f t="shared" si="156"/>
        <v>0</v>
      </c>
      <c r="N321" s="57">
        <f t="shared" si="156"/>
        <v>0</v>
      </c>
      <c r="O321" s="168">
        <f t="shared" si="156"/>
        <v>0</v>
      </c>
      <c r="P321" s="57">
        <f t="shared" si="156"/>
        <v>0</v>
      </c>
      <c r="Q321" s="183"/>
      <c r="R321" s="183"/>
      <c r="S321" s="183"/>
      <c r="T321" s="183"/>
      <c r="U321" s="183"/>
      <c r="V321" s="183"/>
      <c r="W321" s="57">
        <f>W322</f>
        <v>90</v>
      </c>
    </row>
    <row r="322" spans="1:23" ht="17.25">
      <c r="A322" s="75" t="s">
        <v>99</v>
      </c>
      <c r="B322" s="53" t="s">
        <v>82</v>
      </c>
      <c r="C322" s="53">
        <v>10</v>
      </c>
      <c r="D322" s="53" t="s">
        <v>53</v>
      </c>
      <c r="E322" s="53" t="s">
        <v>268</v>
      </c>
      <c r="F322" s="53" t="s">
        <v>127</v>
      </c>
      <c r="G322" s="53" t="s">
        <v>85</v>
      </c>
      <c r="H322" s="53"/>
      <c r="I322" s="59">
        <v>90</v>
      </c>
      <c r="J322" s="59">
        <v>0</v>
      </c>
      <c r="K322" s="59">
        <f>I322+J322</f>
        <v>90</v>
      </c>
      <c r="L322" s="59">
        <v>90</v>
      </c>
      <c r="M322" s="129">
        <v>0</v>
      </c>
      <c r="N322" s="59">
        <v>0</v>
      </c>
      <c r="O322" s="170">
        <v>0</v>
      </c>
      <c r="P322" s="59">
        <v>0</v>
      </c>
      <c r="Q322" s="183"/>
      <c r="R322" s="183"/>
      <c r="S322" s="183"/>
      <c r="T322" s="183"/>
      <c r="U322" s="183"/>
      <c r="V322" s="183"/>
      <c r="W322" s="59">
        <f>L322+P322</f>
        <v>90</v>
      </c>
    </row>
    <row r="323" spans="1:23" ht="17.25">
      <c r="A323" s="76" t="s">
        <v>104</v>
      </c>
      <c r="B323" s="54" t="s">
        <v>82</v>
      </c>
      <c r="C323" s="54" t="s">
        <v>66</v>
      </c>
      <c r="D323" s="54" t="s">
        <v>55</v>
      </c>
      <c r="E323" s="54"/>
      <c r="F323" s="54"/>
      <c r="G323" s="54"/>
      <c r="H323" s="54"/>
      <c r="I323" s="56">
        <f aca="true" t="shared" si="157" ref="I323:P323">I324</f>
        <v>11807.4</v>
      </c>
      <c r="J323" s="56">
        <f t="shared" si="157"/>
        <v>0</v>
      </c>
      <c r="K323" s="56">
        <f t="shared" si="157"/>
        <v>11807.4</v>
      </c>
      <c r="L323" s="56">
        <f t="shared" si="157"/>
        <v>11822.099999999999</v>
      </c>
      <c r="M323" s="130">
        <f t="shared" si="157"/>
        <v>0</v>
      </c>
      <c r="N323" s="56">
        <f t="shared" si="157"/>
        <v>0</v>
      </c>
      <c r="O323" s="171">
        <f t="shared" si="157"/>
        <v>0</v>
      </c>
      <c r="P323" s="56">
        <f t="shared" si="157"/>
        <v>0</v>
      </c>
      <c r="Q323" s="183"/>
      <c r="R323" s="183"/>
      <c r="S323" s="183"/>
      <c r="T323" s="183"/>
      <c r="U323" s="183"/>
      <c r="V323" s="183"/>
      <c r="W323" s="56">
        <f>W324</f>
        <v>11822.099999999999</v>
      </c>
    </row>
    <row r="324" spans="1:23" ht="17.25">
      <c r="A324" s="73" t="s">
        <v>25</v>
      </c>
      <c r="B324" s="52" t="s">
        <v>82</v>
      </c>
      <c r="C324" s="52" t="s">
        <v>66</v>
      </c>
      <c r="D324" s="52" t="s">
        <v>55</v>
      </c>
      <c r="E324" s="52" t="s">
        <v>210</v>
      </c>
      <c r="F324" s="52"/>
      <c r="G324" s="52"/>
      <c r="H324" s="52"/>
      <c r="I324" s="57">
        <f aca="true" t="shared" si="158" ref="I324:P324">I325+I329+I333+I339+I343</f>
        <v>11807.4</v>
      </c>
      <c r="J324" s="57">
        <f t="shared" si="158"/>
        <v>0</v>
      </c>
      <c r="K324" s="57">
        <f t="shared" si="158"/>
        <v>11807.4</v>
      </c>
      <c r="L324" s="57">
        <f t="shared" si="158"/>
        <v>11822.099999999999</v>
      </c>
      <c r="M324" s="127">
        <f t="shared" si="158"/>
        <v>0</v>
      </c>
      <c r="N324" s="57">
        <f t="shared" si="158"/>
        <v>0</v>
      </c>
      <c r="O324" s="168">
        <f t="shared" si="158"/>
        <v>0</v>
      </c>
      <c r="P324" s="57">
        <f t="shared" si="158"/>
        <v>0</v>
      </c>
      <c r="Q324" s="183"/>
      <c r="R324" s="183"/>
      <c r="S324" s="183"/>
      <c r="T324" s="183"/>
      <c r="U324" s="183"/>
      <c r="V324" s="183"/>
      <c r="W324" s="57">
        <f>W325+W329+W333+W339+W343</f>
        <v>11822.099999999999</v>
      </c>
    </row>
    <row r="325" spans="1:23" ht="54.75">
      <c r="A325" s="105" t="s">
        <v>24</v>
      </c>
      <c r="B325" s="52" t="s">
        <v>82</v>
      </c>
      <c r="C325" s="52" t="s">
        <v>66</v>
      </c>
      <c r="D325" s="52" t="s">
        <v>55</v>
      </c>
      <c r="E325" s="52" t="s">
        <v>265</v>
      </c>
      <c r="F325" s="52"/>
      <c r="G325" s="52"/>
      <c r="H325" s="52"/>
      <c r="I325" s="57">
        <f aca="true" t="shared" si="159" ref="I325:K327">I326</f>
        <v>282.9</v>
      </c>
      <c r="J325" s="57">
        <f t="shared" si="159"/>
        <v>0</v>
      </c>
      <c r="K325" s="57">
        <f t="shared" si="159"/>
        <v>282.9</v>
      </c>
      <c r="L325" s="57">
        <f aca="true" t="shared" si="160" ref="L325:P327">L326</f>
        <v>297.6</v>
      </c>
      <c r="M325" s="127">
        <f t="shared" si="160"/>
        <v>0</v>
      </c>
      <c r="N325" s="57">
        <f t="shared" si="160"/>
        <v>0</v>
      </c>
      <c r="O325" s="168">
        <f t="shared" si="160"/>
        <v>0</v>
      </c>
      <c r="P325" s="57">
        <f t="shared" si="160"/>
        <v>0</v>
      </c>
      <c r="Q325" s="183"/>
      <c r="R325" s="183"/>
      <c r="S325" s="183"/>
      <c r="T325" s="183"/>
      <c r="U325" s="183"/>
      <c r="V325" s="183"/>
      <c r="W325" s="57">
        <f>W326</f>
        <v>297.6</v>
      </c>
    </row>
    <row r="326" spans="1:23" ht="27">
      <c r="A326" s="73" t="s">
        <v>124</v>
      </c>
      <c r="B326" s="52" t="s">
        <v>82</v>
      </c>
      <c r="C326" s="52" t="s">
        <v>66</v>
      </c>
      <c r="D326" s="52" t="s">
        <v>55</v>
      </c>
      <c r="E326" s="52" t="s">
        <v>265</v>
      </c>
      <c r="F326" s="52" t="s">
        <v>123</v>
      </c>
      <c r="G326" s="52"/>
      <c r="H326" s="52"/>
      <c r="I326" s="57">
        <f t="shared" si="159"/>
        <v>282.9</v>
      </c>
      <c r="J326" s="57">
        <f t="shared" si="159"/>
        <v>0</v>
      </c>
      <c r="K326" s="57">
        <f t="shared" si="159"/>
        <v>282.9</v>
      </c>
      <c r="L326" s="57">
        <f t="shared" si="160"/>
        <v>297.6</v>
      </c>
      <c r="M326" s="127">
        <f t="shared" si="160"/>
        <v>0</v>
      </c>
      <c r="N326" s="57">
        <f t="shared" si="160"/>
        <v>0</v>
      </c>
      <c r="O326" s="168">
        <f t="shared" si="160"/>
        <v>0</v>
      </c>
      <c r="P326" s="57">
        <f t="shared" si="160"/>
        <v>0</v>
      </c>
      <c r="Q326" s="183"/>
      <c r="R326" s="183"/>
      <c r="S326" s="183"/>
      <c r="T326" s="183"/>
      <c r="U326" s="183"/>
      <c r="V326" s="183"/>
      <c r="W326" s="57">
        <f>W327</f>
        <v>297.6</v>
      </c>
    </row>
    <row r="327" spans="1:23" ht="27">
      <c r="A327" s="73" t="s">
        <v>126</v>
      </c>
      <c r="B327" s="52" t="s">
        <v>82</v>
      </c>
      <c r="C327" s="52" t="s">
        <v>66</v>
      </c>
      <c r="D327" s="52" t="s">
        <v>55</v>
      </c>
      <c r="E327" s="52" t="s">
        <v>265</v>
      </c>
      <c r="F327" s="52" t="s">
        <v>125</v>
      </c>
      <c r="G327" s="52"/>
      <c r="H327" s="52"/>
      <c r="I327" s="57">
        <f t="shared" si="159"/>
        <v>282.9</v>
      </c>
      <c r="J327" s="57">
        <f t="shared" si="159"/>
        <v>0</v>
      </c>
      <c r="K327" s="57">
        <f t="shared" si="159"/>
        <v>282.9</v>
      </c>
      <c r="L327" s="57">
        <f t="shared" si="160"/>
        <v>297.6</v>
      </c>
      <c r="M327" s="127">
        <f t="shared" si="160"/>
        <v>0</v>
      </c>
      <c r="N327" s="57">
        <f t="shared" si="160"/>
        <v>0</v>
      </c>
      <c r="O327" s="168">
        <f t="shared" si="160"/>
        <v>0</v>
      </c>
      <c r="P327" s="57">
        <f t="shared" si="160"/>
        <v>0</v>
      </c>
      <c r="Q327" s="183"/>
      <c r="R327" s="183"/>
      <c r="S327" s="183"/>
      <c r="T327" s="183"/>
      <c r="U327" s="183"/>
      <c r="V327" s="183"/>
      <c r="W327" s="57">
        <f>W328</f>
        <v>297.6</v>
      </c>
    </row>
    <row r="328" spans="1:23" ht="18.75" customHeight="1">
      <c r="A328" s="75" t="s">
        <v>100</v>
      </c>
      <c r="B328" s="53" t="s">
        <v>82</v>
      </c>
      <c r="C328" s="53" t="s">
        <v>66</v>
      </c>
      <c r="D328" s="53" t="s">
        <v>55</v>
      </c>
      <c r="E328" s="53" t="s">
        <v>265</v>
      </c>
      <c r="F328" s="53" t="s">
        <v>125</v>
      </c>
      <c r="G328" s="53" t="s">
        <v>86</v>
      </c>
      <c r="H328" s="53"/>
      <c r="I328" s="59">
        <v>282.9</v>
      </c>
      <c r="J328" s="59">
        <v>0</v>
      </c>
      <c r="K328" s="59">
        <f>I328+J328</f>
        <v>282.9</v>
      </c>
      <c r="L328" s="59">
        <v>297.6</v>
      </c>
      <c r="M328" s="129">
        <v>0</v>
      </c>
      <c r="N328" s="59">
        <v>0</v>
      </c>
      <c r="O328" s="170">
        <v>0</v>
      </c>
      <c r="P328" s="59">
        <v>0</v>
      </c>
      <c r="Q328" s="183"/>
      <c r="R328" s="183"/>
      <c r="S328" s="183"/>
      <c r="T328" s="183"/>
      <c r="U328" s="183"/>
      <c r="V328" s="183"/>
      <c r="W328" s="59">
        <f>L328+P328</f>
        <v>297.6</v>
      </c>
    </row>
    <row r="329" spans="1:23" ht="126.75" customHeight="1">
      <c r="A329" s="106" t="s">
        <v>173</v>
      </c>
      <c r="B329" s="52" t="s">
        <v>82</v>
      </c>
      <c r="C329" s="52" t="s">
        <v>66</v>
      </c>
      <c r="D329" s="52" t="s">
        <v>55</v>
      </c>
      <c r="E329" s="52" t="s">
        <v>264</v>
      </c>
      <c r="F329" s="52"/>
      <c r="G329" s="52"/>
      <c r="H329" s="52"/>
      <c r="I329" s="57">
        <f aca="true" t="shared" si="161" ref="I329:K331">I330</f>
        <v>25.2</v>
      </c>
      <c r="J329" s="57">
        <f t="shared" si="161"/>
        <v>0</v>
      </c>
      <c r="K329" s="57">
        <f t="shared" si="161"/>
        <v>25.2</v>
      </c>
      <c r="L329" s="57">
        <f aca="true" t="shared" si="162" ref="L329:P331">L330</f>
        <v>25.2</v>
      </c>
      <c r="M329" s="127">
        <f t="shared" si="162"/>
        <v>0</v>
      </c>
      <c r="N329" s="57">
        <f t="shared" si="162"/>
        <v>0</v>
      </c>
      <c r="O329" s="168">
        <f t="shared" si="162"/>
        <v>0</v>
      </c>
      <c r="P329" s="57">
        <f t="shared" si="162"/>
        <v>0</v>
      </c>
      <c r="Q329" s="183"/>
      <c r="R329" s="183"/>
      <c r="S329" s="183"/>
      <c r="T329" s="183"/>
      <c r="U329" s="183"/>
      <c r="V329" s="183"/>
      <c r="W329" s="57">
        <f>W330</f>
        <v>25.2</v>
      </c>
    </row>
    <row r="330" spans="1:23" ht="27">
      <c r="A330" s="73" t="s">
        <v>124</v>
      </c>
      <c r="B330" s="52" t="s">
        <v>82</v>
      </c>
      <c r="C330" s="52">
        <v>10</v>
      </c>
      <c r="D330" s="52" t="s">
        <v>55</v>
      </c>
      <c r="E330" s="52" t="s">
        <v>264</v>
      </c>
      <c r="F330" s="52" t="s">
        <v>123</v>
      </c>
      <c r="G330" s="52"/>
      <c r="H330" s="52"/>
      <c r="I330" s="57">
        <f t="shared" si="161"/>
        <v>25.2</v>
      </c>
      <c r="J330" s="57">
        <f t="shared" si="161"/>
        <v>0</v>
      </c>
      <c r="K330" s="57">
        <f t="shared" si="161"/>
        <v>25.2</v>
      </c>
      <c r="L330" s="57">
        <f t="shared" si="162"/>
        <v>25.2</v>
      </c>
      <c r="M330" s="127">
        <f t="shared" si="162"/>
        <v>0</v>
      </c>
      <c r="N330" s="57">
        <f t="shared" si="162"/>
        <v>0</v>
      </c>
      <c r="O330" s="168">
        <f t="shared" si="162"/>
        <v>0</v>
      </c>
      <c r="P330" s="57">
        <f t="shared" si="162"/>
        <v>0</v>
      </c>
      <c r="Q330" s="183"/>
      <c r="R330" s="183"/>
      <c r="S330" s="183"/>
      <c r="T330" s="183"/>
      <c r="U330" s="183"/>
      <c r="V330" s="183"/>
      <c r="W330" s="57">
        <f>W331</f>
        <v>25.2</v>
      </c>
    </row>
    <row r="331" spans="1:23" ht="31.5" customHeight="1">
      <c r="A331" s="73" t="s">
        <v>165</v>
      </c>
      <c r="B331" s="52" t="s">
        <v>82</v>
      </c>
      <c r="C331" s="52">
        <v>10</v>
      </c>
      <c r="D331" s="52" t="s">
        <v>55</v>
      </c>
      <c r="E331" s="52" t="s">
        <v>264</v>
      </c>
      <c r="F331" s="52" t="s">
        <v>127</v>
      </c>
      <c r="G331" s="52"/>
      <c r="H331" s="52"/>
      <c r="I331" s="57">
        <f t="shared" si="161"/>
        <v>25.2</v>
      </c>
      <c r="J331" s="57">
        <f t="shared" si="161"/>
        <v>0</v>
      </c>
      <c r="K331" s="57">
        <f t="shared" si="161"/>
        <v>25.2</v>
      </c>
      <c r="L331" s="57">
        <f t="shared" si="162"/>
        <v>25.2</v>
      </c>
      <c r="M331" s="127">
        <f t="shared" si="162"/>
        <v>0</v>
      </c>
      <c r="N331" s="57">
        <f t="shared" si="162"/>
        <v>0</v>
      </c>
      <c r="O331" s="168">
        <f t="shared" si="162"/>
        <v>0</v>
      </c>
      <c r="P331" s="57">
        <f t="shared" si="162"/>
        <v>0</v>
      </c>
      <c r="Q331" s="183"/>
      <c r="R331" s="183"/>
      <c r="S331" s="183"/>
      <c r="T331" s="183"/>
      <c r="U331" s="183"/>
      <c r="V331" s="183"/>
      <c r="W331" s="57">
        <f>W332</f>
        <v>25.2</v>
      </c>
    </row>
    <row r="332" spans="1:23" ht="17.25" customHeight="1">
      <c r="A332" s="75" t="s">
        <v>100</v>
      </c>
      <c r="B332" s="53" t="s">
        <v>82</v>
      </c>
      <c r="C332" s="53">
        <v>10</v>
      </c>
      <c r="D332" s="53" t="s">
        <v>55</v>
      </c>
      <c r="E332" s="53" t="s">
        <v>264</v>
      </c>
      <c r="F332" s="53" t="s">
        <v>127</v>
      </c>
      <c r="G332" s="53" t="s">
        <v>86</v>
      </c>
      <c r="H332" s="53"/>
      <c r="I332" s="59">
        <v>25.2</v>
      </c>
      <c r="J332" s="59">
        <v>0</v>
      </c>
      <c r="K332" s="59">
        <f>I332+J332</f>
        <v>25.2</v>
      </c>
      <c r="L332" s="59">
        <v>25.2</v>
      </c>
      <c r="M332" s="129">
        <v>0</v>
      </c>
      <c r="N332" s="59">
        <v>0</v>
      </c>
      <c r="O332" s="170">
        <v>0</v>
      </c>
      <c r="P332" s="59">
        <v>0</v>
      </c>
      <c r="Q332" s="183"/>
      <c r="R332" s="183"/>
      <c r="S332" s="183"/>
      <c r="T332" s="183"/>
      <c r="U332" s="183"/>
      <c r="V332" s="183"/>
      <c r="W332" s="59">
        <f>L332+P332</f>
        <v>25.2</v>
      </c>
    </row>
    <row r="333" spans="1:23" ht="60" customHeight="1">
      <c r="A333" s="105" t="s">
        <v>178</v>
      </c>
      <c r="B333" s="52" t="s">
        <v>82</v>
      </c>
      <c r="C333" s="52" t="s">
        <v>66</v>
      </c>
      <c r="D333" s="52" t="s">
        <v>55</v>
      </c>
      <c r="E333" s="52" t="s">
        <v>263</v>
      </c>
      <c r="F333" s="52"/>
      <c r="G333" s="52"/>
      <c r="H333" s="52"/>
      <c r="I333" s="57">
        <f aca="true" t="shared" si="163" ref="I333:P333">I334</f>
        <v>11299.3</v>
      </c>
      <c r="J333" s="57">
        <f t="shared" si="163"/>
        <v>0</v>
      </c>
      <c r="K333" s="57">
        <f t="shared" si="163"/>
        <v>11299.3</v>
      </c>
      <c r="L333" s="57">
        <f t="shared" si="163"/>
        <v>11299.3</v>
      </c>
      <c r="M333" s="127">
        <f t="shared" si="163"/>
        <v>0</v>
      </c>
      <c r="N333" s="57">
        <f t="shared" si="163"/>
        <v>0</v>
      </c>
      <c r="O333" s="168">
        <f t="shared" si="163"/>
        <v>0</v>
      </c>
      <c r="P333" s="57">
        <f t="shared" si="163"/>
        <v>0</v>
      </c>
      <c r="Q333" s="183"/>
      <c r="R333" s="183"/>
      <c r="S333" s="183"/>
      <c r="T333" s="183"/>
      <c r="U333" s="183"/>
      <c r="V333" s="183"/>
      <c r="W333" s="57">
        <f>W334</f>
        <v>11299.3</v>
      </c>
    </row>
    <row r="334" spans="1:23" ht="25.5" customHeight="1">
      <c r="A334" s="73" t="s">
        <v>124</v>
      </c>
      <c r="B334" s="52" t="s">
        <v>82</v>
      </c>
      <c r="C334" s="52">
        <v>10</v>
      </c>
      <c r="D334" s="52" t="s">
        <v>55</v>
      </c>
      <c r="E334" s="52" t="s">
        <v>263</v>
      </c>
      <c r="F334" s="52" t="s">
        <v>123</v>
      </c>
      <c r="G334" s="52"/>
      <c r="H334" s="52"/>
      <c r="I334" s="57">
        <f aca="true" t="shared" si="164" ref="I334:P334">I335+I337</f>
        <v>11299.3</v>
      </c>
      <c r="J334" s="57">
        <f t="shared" si="164"/>
        <v>0</v>
      </c>
      <c r="K334" s="57">
        <f t="shared" si="164"/>
        <v>11299.3</v>
      </c>
      <c r="L334" s="57">
        <f t="shared" si="164"/>
        <v>11299.3</v>
      </c>
      <c r="M334" s="127">
        <f t="shared" si="164"/>
        <v>0</v>
      </c>
      <c r="N334" s="57">
        <f t="shared" si="164"/>
        <v>0</v>
      </c>
      <c r="O334" s="168">
        <f t="shared" si="164"/>
        <v>0</v>
      </c>
      <c r="P334" s="57">
        <f t="shared" si="164"/>
        <v>0</v>
      </c>
      <c r="Q334" s="183"/>
      <c r="R334" s="183"/>
      <c r="S334" s="183"/>
      <c r="T334" s="183"/>
      <c r="U334" s="183"/>
      <c r="V334" s="183"/>
      <c r="W334" s="57">
        <f>W335+W337</f>
        <v>11299.3</v>
      </c>
    </row>
    <row r="335" spans="1:23" ht="27">
      <c r="A335" s="73" t="s">
        <v>126</v>
      </c>
      <c r="B335" s="52" t="s">
        <v>82</v>
      </c>
      <c r="C335" s="52">
        <v>10</v>
      </c>
      <c r="D335" s="52" t="s">
        <v>55</v>
      </c>
      <c r="E335" s="52" t="s">
        <v>263</v>
      </c>
      <c r="F335" s="52" t="s">
        <v>125</v>
      </c>
      <c r="G335" s="52"/>
      <c r="H335" s="52"/>
      <c r="I335" s="57">
        <f aca="true" t="shared" si="165" ref="I335:P335">I336</f>
        <v>7809.3</v>
      </c>
      <c r="J335" s="57">
        <f t="shared" si="165"/>
        <v>0</v>
      </c>
      <c r="K335" s="57">
        <f t="shared" si="165"/>
        <v>7809.3</v>
      </c>
      <c r="L335" s="57">
        <f t="shared" si="165"/>
        <v>7809.3</v>
      </c>
      <c r="M335" s="127">
        <f t="shared" si="165"/>
        <v>0</v>
      </c>
      <c r="N335" s="57">
        <f t="shared" si="165"/>
        <v>0</v>
      </c>
      <c r="O335" s="168">
        <f t="shared" si="165"/>
        <v>0</v>
      </c>
      <c r="P335" s="57">
        <f t="shared" si="165"/>
        <v>0</v>
      </c>
      <c r="Q335" s="183"/>
      <c r="R335" s="183"/>
      <c r="S335" s="183"/>
      <c r="T335" s="183"/>
      <c r="U335" s="183"/>
      <c r="V335" s="183"/>
      <c r="W335" s="57">
        <f>W336</f>
        <v>7809.3</v>
      </c>
    </row>
    <row r="336" spans="1:23" ht="20.25" customHeight="1">
      <c r="A336" s="75" t="s">
        <v>100</v>
      </c>
      <c r="B336" s="53" t="s">
        <v>82</v>
      </c>
      <c r="C336" s="53">
        <v>10</v>
      </c>
      <c r="D336" s="53" t="s">
        <v>55</v>
      </c>
      <c r="E336" s="53" t="s">
        <v>263</v>
      </c>
      <c r="F336" s="53" t="s">
        <v>125</v>
      </c>
      <c r="G336" s="53" t="s">
        <v>86</v>
      </c>
      <c r="H336" s="53"/>
      <c r="I336" s="59">
        <v>7809.3</v>
      </c>
      <c r="J336" s="59">
        <v>0</v>
      </c>
      <c r="K336" s="59">
        <f>I336+J336</f>
        <v>7809.3</v>
      </c>
      <c r="L336" s="59">
        <v>7809.3</v>
      </c>
      <c r="M336" s="129">
        <v>0</v>
      </c>
      <c r="N336" s="59">
        <v>0</v>
      </c>
      <c r="O336" s="170">
        <v>0</v>
      </c>
      <c r="P336" s="59">
        <v>0</v>
      </c>
      <c r="Q336" s="183"/>
      <c r="R336" s="183"/>
      <c r="S336" s="183"/>
      <c r="T336" s="183"/>
      <c r="U336" s="183"/>
      <c r="V336" s="183"/>
      <c r="W336" s="59">
        <f>L336+P336</f>
        <v>7809.3</v>
      </c>
    </row>
    <row r="337" spans="1:23" ht="27">
      <c r="A337" s="73" t="s">
        <v>165</v>
      </c>
      <c r="B337" s="52" t="s">
        <v>82</v>
      </c>
      <c r="C337" s="52">
        <v>10</v>
      </c>
      <c r="D337" s="52" t="s">
        <v>55</v>
      </c>
      <c r="E337" s="52" t="s">
        <v>263</v>
      </c>
      <c r="F337" s="52" t="s">
        <v>127</v>
      </c>
      <c r="G337" s="53"/>
      <c r="H337" s="53"/>
      <c r="I337" s="59">
        <f aca="true" t="shared" si="166" ref="I337:P337">I338</f>
        <v>3490</v>
      </c>
      <c r="J337" s="59">
        <f t="shared" si="166"/>
        <v>0</v>
      </c>
      <c r="K337" s="59">
        <f t="shared" si="166"/>
        <v>3490</v>
      </c>
      <c r="L337" s="59">
        <f t="shared" si="166"/>
        <v>3490</v>
      </c>
      <c r="M337" s="129">
        <f t="shared" si="166"/>
        <v>0</v>
      </c>
      <c r="N337" s="59">
        <f t="shared" si="166"/>
        <v>0</v>
      </c>
      <c r="O337" s="170">
        <f t="shared" si="166"/>
        <v>0</v>
      </c>
      <c r="P337" s="59">
        <f t="shared" si="166"/>
        <v>0</v>
      </c>
      <c r="Q337" s="183"/>
      <c r="R337" s="183"/>
      <c r="S337" s="183"/>
      <c r="T337" s="183"/>
      <c r="U337" s="183"/>
      <c r="V337" s="183"/>
      <c r="W337" s="59">
        <f>W338</f>
        <v>3490</v>
      </c>
    </row>
    <row r="338" spans="1:23" ht="13.5" customHeight="1">
      <c r="A338" s="75" t="s">
        <v>100</v>
      </c>
      <c r="B338" s="53" t="s">
        <v>82</v>
      </c>
      <c r="C338" s="53">
        <v>10</v>
      </c>
      <c r="D338" s="53" t="s">
        <v>55</v>
      </c>
      <c r="E338" s="53" t="s">
        <v>263</v>
      </c>
      <c r="F338" s="53" t="s">
        <v>127</v>
      </c>
      <c r="G338" s="53" t="s">
        <v>86</v>
      </c>
      <c r="H338" s="53"/>
      <c r="I338" s="59">
        <v>3490</v>
      </c>
      <c r="J338" s="59">
        <v>0</v>
      </c>
      <c r="K338" s="59">
        <f>I338+J338</f>
        <v>3490</v>
      </c>
      <c r="L338" s="59">
        <v>3490</v>
      </c>
      <c r="M338" s="129">
        <v>0</v>
      </c>
      <c r="N338" s="59">
        <v>0</v>
      </c>
      <c r="O338" s="170">
        <v>0</v>
      </c>
      <c r="P338" s="59">
        <v>0</v>
      </c>
      <c r="Q338" s="183"/>
      <c r="R338" s="183"/>
      <c r="S338" s="183"/>
      <c r="T338" s="183"/>
      <c r="U338" s="183"/>
      <c r="V338" s="183"/>
      <c r="W338" s="59">
        <f>L338+P338</f>
        <v>3490</v>
      </c>
    </row>
    <row r="339" spans="1:23" ht="238.5" customHeight="1">
      <c r="A339" s="74" t="s">
        <v>328</v>
      </c>
      <c r="B339" s="53" t="s">
        <v>82</v>
      </c>
      <c r="C339" s="53" t="s">
        <v>66</v>
      </c>
      <c r="D339" s="53" t="s">
        <v>55</v>
      </c>
      <c r="E339" s="52" t="s">
        <v>262</v>
      </c>
      <c r="F339" s="52"/>
      <c r="G339" s="52"/>
      <c r="H339" s="52"/>
      <c r="I339" s="57">
        <f aca="true" t="shared" si="167" ref="I339:K341">I340</f>
        <v>50</v>
      </c>
      <c r="J339" s="57">
        <f t="shared" si="167"/>
        <v>0</v>
      </c>
      <c r="K339" s="57">
        <f t="shared" si="167"/>
        <v>50</v>
      </c>
      <c r="L339" s="57">
        <f aca="true" t="shared" si="168" ref="L339:P341">L340</f>
        <v>50</v>
      </c>
      <c r="M339" s="127">
        <f t="shared" si="168"/>
        <v>0</v>
      </c>
      <c r="N339" s="57">
        <f t="shared" si="168"/>
        <v>0</v>
      </c>
      <c r="O339" s="168">
        <f t="shared" si="168"/>
        <v>0</v>
      </c>
      <c r="P339" s="57">
        <f t="shared" si="168"/>
        <v>0</v>
      </c>
      <c r="Q339" s="183"/>
      <c r="R339" s="183"/>
      <c r="S339" s="183"/>
      <c r="T339" s="183"/>
      <c r="U339" s="183"/>
      <c r="V339" s="183"/>
      <c r="W339" s="57">
        <f>W340</f>
        <v>50</v>
      </c>
    </row>
    <row r="340" spans="1:23" ht="27">
      <c r="A340" s="73" t="s">
        <v>124</v>
      </c>
      <c r="B340" s="52" t="s">
        <v>82</v>
      </c>
      <c r="C340" s="52">
        <v>10</v>
      </c>
      <c r="D340" s="52" t="s">
        <v>55</v>
      </c>
      <c r="E340" s="52" t="s">
        <v>262</v>
      </c>
      <c r="F340" s="52" t="s">
        <v>123</v>
      </c>
      <c r="G340" s="52"/>
      <c r="H340" s="53"/>
      <c r="I340" s="57">
        <f t="shared" si="167"/>
        <v>50</v>
      </c>
      <c r="J340" s="57">
        <f t="shared" si="167"/>
        <v>0</v>
      </c>
      <c r="K340" s="57">
        <f t="shared" si="167"/>
        <v>50</v>
      </c>
      <c r="L340" s="57">
        <f t="shared" si="168"/>
        <v>50</v>
      </c>
      <c r="M340" s="127">
        <f t="shared" si="168"/>
        <v>0</v>
      </c>
      <c r="N340" s="57">
        <f t="shared" si="168"/>
        <v>0</v>
      </c>
      <c r="O340" s="168">
        <f t="shared" si="168"/>
        <v>0</v>
      </c>
      <c r="P340" s="57">
        <f t="shared" si="168"/>
        <v>0</v>
      </c>
      <c r="Q340" s="183"/>
      <c r="R340" s="183"/>
      <c r="S340" s="183"/>
      <c r="T340" s="183"/>
      <c r="U340" s="183"/>
      <c r="V340" s="183"/>
      <c r="W340" s="57">
        <f>W341</f>
        <v>50</v>
      </c>
    </row>
    <row r="341" spans="1:23" ht="30" customHeight="1">
      <c r="A341" s="73" t="s">
        <v>165</v>
      </c>
      <c r="B341" s="52" t="s">
        <v>82</v>
      </c>
      <c r="C341" s="52">
        <v>10</v>
      </c>
      <c r="D341" s="52" t="s">
        <v>55</v>
      </c>
      <c r="E341" s="52" t="s">
        <v>262</v>
      </c>
      <c r="F341" s="52" t="s">
        <v>127</v>
      </c>
      <c r="G341" s="52"/>
      <c r="H341" s="53"/>
      <c r="I341" s="57">
        <f t="shared" si="167"/>
        <v>50</v>
      </c>
      <c r="J341" s="57">
        <f t="shared" si="167"/>
        <v>0</v>
      </c>
      <c r="K341" s="57">
        <f t="shared" si="167"/>
        <v>50</v>
      </c>
      <c r="L341" s="57">
        <f t="shared" si="168"/>
        <v>50</v>
      </c>
      <c r="M341" s="127">
        <f t="shared" si="168"/>
        <v>0</v>
      </c>
      <c r="N341" s="57">
        <f t="shared" si="168"/>
        <v>0</v>
      </c>
      <c r="O341" s="168">
        <f t="shared" si="168"/>
        <v>0</v>
      </c>
      <c r="P341" s="57">
        <f t="shared" si="168"/>
        <v>0</v>
      </c>
      <c r="Q341" s="183"/>
      <c r="R341" s="183"/>
      <c r="S341" s="183"/>
      <c r="T341" s="183"/>
      <c r="U341" s="183"/>
      <c r="V341" s="183"/>
      <c r="W341" s="57">
        <f>W342</f>
        <v>50</v>
      </c>
    </row>
    <row r="342" spans="1:23" ht="17.25">
      <c r="A342" s="75" t="s">
        <v>100</v>
      </c>
      <c r="B342" s="53" t="s">
        <v>82</v>
      </c>
      <c r="C342" s="53">
        <v>10</v>
      </c>
      <c r="D342" s="53" t="s">
        <v>55</v>
      </c>
      <c r="E342" s="53" t="s">
        <v>262</v>
      </c>
      <c r="F342" s="53" t="s">
        <v>127</v>
      </c>
      <c r="G342" s="53" t="s">
        <v>86</v>
      </c>
      <c r="H342" s="53"/>
      <c r="I342" s="59">
        <v>50</v>
      </c>
      <c r="J342" s="59">
        <v>0</v>
      </c>
      <c r="K342" s="59">
        <f>I342+J342</f>
        <v>50</v>
      </c>
      <c r="L342" s="59">
        <v>50</v>
      </c>
      <c r="M342" s="129">
        <v>0</v>
      </c>
      <c r="N342" s="59">
        <v>0</v>
      </c>
      <c r="O342" s="170">
        <v>0</v>
      </c>
      <c r="P342" s="59">
        <v>0</v>
      </c>
      <c r="Q342" s="183"/>
      <c r="R342" s="183"/>
      <c r="S342" s="183"/>
      <c r="T342" s="183"/>
      <c r="U342" s="183"/>
      <c r="V342" s="183"/>
      <c r="W342" s="59">
        <f>L342+P342</f>
        <v>50</v>
      </c>
    </row>
    <row r="343" spans="1:23" ht="84.75" customHeight="1">
      <c r="A343" s="105" t="s">
        <v>260</v>
      </c>
      <c r="B343" s="52" t="s">
        <v>82</v>
      </c>
      <c r="C343" s="52" t="s">
        <v>66</v>
      </c>
      <c r="D343" s="52" t="s">
        <v>55</v>
      </c>
      <c r="E343" s="52" t="s">
        <v>261</v>
      </c>
      <c r="F343" s="52"/>
      <c r="G343" s="52"/>
      <c r="H343" s="52"/>
      <c r="I343" s="57">
        <f aca="true" t="shared" si="169" ref="I343:P345">I344</f>
        <v>150</v>
      </c>
      <c r="J343" s="57">
        <f t="shared" si="169"/>
        <v>0</v>
      </c>
      <c r="K343" s="57">
        <f t="shared" si="169"/>
        <v>150</v>
      </c>
      <c r="L343" s="57">
        <f t="shared" si="169"/>
        <v>150</v>
      </c>
      <c r="M343" s="127">
        <f t="shared" si="169"/>
        <v>0</v>
      </c>
      <c r="N343" s="57">
        <f t="shared" si="169"/>
        <v>0</v>
      </c>
      <c r="O343" s="168">
        <f t="shared" si="169"/>
        <v>0</v>
      </c>
      <c r="P343" s="57">
        <f t="shared" si="169"/>
        <v>0</v>
      </c>
      <c r="Q343" s="183"/>
      <c r="R343" s="183"/>
      <c r="S343" s="183"/>
      <c r="T343" s="183"/>
      <c r="U343" s="183"/>
      <c r="V343" s="183"/>
      <c r="W343" s="57">
        <f>W344</f>
        <v>150</v>
      </c>
    </row>
    <row r="344" spans="1:23" ht="27">
      <c r="A344" s="73" t="s">
        <v>124</v>
      </c>
      <c r="B344" s="52" t="s">
        <v>82</v>
      </c>
      <c r="C344" s="52">
        <v>10</v>
      </c>
      <c r="D344" s="52" t="s">
        <v>55</v>
      </c>
      <c r="E344" s="52" t="s">
        <v>261</v>
      </c>
      <c r="F344" s="52" t="s">
        <v>123</v>
      </c>
      <c r="G344" s="52"/>
      <c r="H344" s="52"/>
      <c r="I344" s="57">
        <f t="shared" si="169"/>
        <v>150</v>
      </c>
      <c r="J344" s="57">
        <f t="shared" si="169"/>
        <v>0</v>
      </c>
      <c r="K344" s="57">
        <f t="shared" si="169"/>
        <v>150</v>
      </c>
      <c r="L344" s="57">
        <f t="shared" si="169"/>
        <v>150</v>
      </c>
      <c r="M344" s="127">
        <f t="shared" si="169"/>
        <v>0</v>
      </c>
      <c r="N344" s="57">
        <f t="shared" si="169"/>
        <v>0</v>
      </c>
      <c r="O344" s="168">
        <f t="shared" si="169"/>
        <v>0</v>
      </c>
      <c r="P344" s="57">
        <f t="shared" si="169"/>
        <v>0</v>
      </c>
      <c r="Q344" s="183"/>
      <c r="R344" s="183"/>
      <c r="S344" s="183"/>
      <c r="T344" s="183"/>
      <c r="U344" s="183"/>
      <c r="V344" s="183"/>
      <c r="W344" s="57">
        <f>W345</f>
        <v>150</v>
      </c>
    </row>
    <row r="345" spans="1:23" ht="27">
      <c r="A345" s="73" t="s">
        <v>126</v>
      </c>
      <c r="B345" s="52" t="s">
        <v>82</v>
      </c>
      <c r="C345" s="52">
        <v>10</v>
      </c>
      <c r="D345" s="52" t="s">
        <v>55</v>
      </c>
      <c r="E345" s="52" t="s">
        <v>261</v>
      </c>
      <c r="F345" s="52" t="s">
        <v>125</v>
      </c>
      <c r="G345" s="52"/>
      <c r="H345" s="52"/>
      <c r="I345" s="57">
        <f>I346</f>
        <v>150</v>
      </c>
      <c r="J345" s="57">
        <f>J346</f>
        <v>0</v>
      </c>
      <c r="K345" s="57">
        <f>K346</f>
        <v>150</v>
      </c>
      <c r="L345" s="57">
        <f t="shared" si="169"/>
        <v>150</v>
      </c>
      <c r="M345" s="127">
        <f t="shared" si="169"/>
        <v>0</v>
      </c>
      <c r="N345" s="57">
        <f t="shared" si="169"/>
        <v>0</v>
      </c>
      <c r="O345" s="168">
        <f t="shared" si="169"/>
        <v>0</v>
      </c>
      <c r="P345" s="57">
        <f t="shared" si="169"/>
        <v>0</v>
      </c>
      <c r="Q345" s="183"/>
      <c r="R345" s="183"/>
      <c r="S345" s="183"/>
      <c r="T345" s="183"/>
      <c r="U345" s="183"/>
      <c r="V345" s="183"/>
      <c r="W345" s="57">
        <f>W346</f>
        <v>150</v>
      </c>
    </row>
    <row r="346" spans="1:23" ht="18" customHeight="1">
      <c r="A346" s="75" t="s">
        <v>100</v>
      </c>
      <c r="B346" s="53" t="s">
        <v>82</v>
      </c>
      <c r="C346" s="53">
        <v>10</v>
      </c>
      <c r="D346" s="53" t="s">
        <v>55</v>
      </c>
      <c r="E346" s="53" t="s">
        <v>261</v>
      </c>
      <c r="F346" s="53" t="s">
        <v>125</v>
      </c>
      <c r="G346" s="53" t="s">
        <v>86</v>
      </c>
      <c r="H346" s="53"/>
      <c r="I346" s="59">
        <v>150</v>
      </c>
      <c r="J346" s="59">
        <v>0</v>
      </c>
      <c r="K346" s="59">
        <f>I346+J346</f>
        <v>150</v>
      </c>
      <c r="L346" s="59">
        <v>150</v>
      </c>
      <c r="M346" s="129">
        <v>0</v>
      </c>
      <c r="N346" s="59">
        <v>0</v>
      </c>
      <c r="O346" s="170">
        <v>0</v>
      </c>
      <c r="P346" s="59">
        <v>0</v>
      </c>
      <c r="Q346" s="183"/>
      <c r="R346" s="183"/>
      <c r="S346" s="183"/>
      <c r="T346" s="183"/>
      <c r="U346" s="183"/>
      <c r="V346" s="183"/>
      <c r="W346" s="59">
        <f>L346+P346</f>
        <v>150</v>
      </c>
    </row>
    <row r="347" spans="1:23" ht="30.75" customHeight="1">
      <c r="A347" s="76" t="s">
        <v>51</v>
      </c>
      <c r="B347" s="54" t="s">
        <v>82</v>
      </c>
      <c r="C347" s="54" t="s">
        <v>66</v>
      </c>
      <c r="D347" s="54" t="s">
        <v>60</v>
      </c>
      <c r="E347" s="54"/>
      <c r="F347" s="54" t="s">
        <v>72</v>
      </c>
      <c r="G347" s="54"/>
      <c r="H347" s="54"/>
      <c r="I347" s="56">
        <f aca="true" t="shared" si="170" ref="I347:K348">I348</f>
        <v>2425.2</v>
      </c>
      <c r="J347" s="56">
        <f t="shared" si="170"/>
        <v>0</v>
      </c>
      <c r="K347" s="56">
        <f t="shared" si="170"/>
        <v>2425.2</v>
      </c>
      <c r="L347" s="56">
        <f aca="true" t="shared" si="171" ref="L347:P348">L348</f>
        <v>2425.2</v>
      </c>
      <c r="M347" s="130">
        <f t="shared" si="171"/>
        <v>0</v>
      </c>
      <c r="N347" s="56">
        <f t="shared" si="171"/>
        <v>0</v>
      </c>
      <c r="O347" s="171">
        <f t="shared" si="171"/>
        <v>0</v>
      </c>
      <c r="P347" s="56">
        <f t="shared" si="171"/>
        <v>0</v>
      </c>
      <c r="Q347" s="183"/>
      <c r="R347" s="183"/>
      <c r="S347" s="183"/>
      <c r="T347" s="183"/>
      <c r="U347" s="183"/>
      <c r="V347" s="183"/>
      <c r="W347" s="56">
        <f>W348</f>
        <v>2425.2</v>
      </c>
    </row>
    <row r="348" spans="1:23" ht="17.25">
      <c r="A348" s="73" t="s">
        <v>25</v>
      </c>
      <c r="B348" s="52" t="s">
        <v>82</v>
      </c>
      <c r="C348" s="52" t="s">
        <v>66</v>
      </c>
      <c r="D348" s="52" t="s">
        <v>60</v>
      </c>
      <c r="E348" s="52" t="s">
        <v>210</v>
      </c>
      <c r="F348" s="52"/>
      <c r="G348" s="52"/>
      <c r="H348" s="52"/>
      <c r="I348" s="57">
        <f t="shared" si="170"/>
        <v>2425.2</v>
      </c>
      <c r="J348" s="57">
        <f t="shared" si="170"/>
        <v>0</v>
      </c>
      <c r="K348" s="57">
        <f t="shared" si="170"/>
        <v>2425.2</v>
      </c>
      <c r="L348" s="57">
        <f t="shared" si="171"/>
        <v>2425.2</v>
      </c>
      <c r="M348" s="127">
        <f t="shared" si="171"/>
        <v>0</v>
      </c>
      <c r="N348" s="57">
        <f t="shared" si="171"/>
        <v>0</v>
      </c>
      <c r="O348" s="168">
        <f t="shared" si="171"/>
        <v>0</v>
      </c>
      <c r="P348" s="57">
        <f t="shared" si="171"/>
        <v>0</v>
      </c>
      <c r="Q348" s="183"/>
      <c r="R348" s="183"/>
      <c r="S348" s="183"/>
      <c r="T348" s="183"/>
      <c r="U348" s="183"/>
      <c r="V348" s="183"/>
      <c r="W348" s="57">
        <f>W349</f>
        <v>2425.2</v>
      </c>
    </row>
    <row r="349" spans="1:23" ht="41.25">
      <c r="A349" s="73" t="s">
        <v>27</v>
      </c>
      <c r="B349" s="52" t="s">
        <v>82</v>
      </c>
      <c r="C349" s="52">
        <v>10</v>
      </c>
      <c r="D349" s="52" t="s">
        <v>60</v>
      </c>
      <c r="E349" s="52" t="s">
        <v>259</v>
      </c>
      <c r="F349" s="52"/>
      <c r="G349" s="52"/>
      <c r="H349" s="52"/>
      <c r="I349" s="57">
        <f aca="true" t="shared" si="172" ref="I349:P349">I350+I353</f>
        <v>2425.2</v>
      </c>
      <c r="J349" s="57">
        <f t="shared" si="172"/>
        <v>0</v>
      </c>
      <c r="K349" s="57">
        <f t="shared" si="172"/>
        <v>2425.2</v>
      </c>
      <c r="L349" s="57">
        <f t="shared" si="172"/>
        <v>2425.2</v>
      </c>
      <c r="M349" s="127">
        <f t="shared" si="172"/>
        <v>0</v>
      </c>
      <c r="N349" s="57">
        <f t="shared" si="172"/>
        <v>0</v>
      </c>
      <c r="O349" s="168">
        <f t="shared" si="172"/>
        <v>0</v>
      </c>
      <c r="P349" s="57">
        <f t="shared" si="172"/>
        <v>0</v>
      </c>
      <c r="Q349" s="183"/>
      <c r="R349" s="183"/>
      <c r="S349" s="183"/>
      <c r="T349" s="183"/>
      <c r="U349" s="183"/>
      <c r="V349" s="183"/>
      <c r="W349" s="57">
        <f>W350+W353</f>
        <v>2425.2</v>
      </c>
    </row>
    <row r="350" spans="1:23" ht="89.25" customHeight="1">
      <c r="A350" s="73" t="s">
        <v>344</v>
      </c>
      <c r="B350" s="52" t="s">
        <v>82</v>
      </c>
      <c r="C350" s="52" t="s">
        <v>66</v>
      </c>
      <c r="D350" s="52" t="s">
        <v>60</v>
      </c>
      <c r="E350" s="52" t="s">
        <v>259</v>
      </c>
      <c r="F350" s="52" t="s">
        <v>108</v>
      </c>
      <c r="G350" s="52"/>
      <c r="H350" s="52"/>
      <c r="I350" s="57">
        <f aca="true" t="shared" si="173" ref="I350:K351">I351</f>
        <v>2102</v>
      </c>
      <c r="J350" s="57">
        <f t="shared" si="173"/>
        <v>0</v>
      </c>
      <c r="K350" s="57">
        <f t="shared" si="173"/>
        <v>2102</v>
      </c>
      <c r="L350" s="57">
        <f aca="true" t="shared" si="174" ref="L350:P351">L351</f>
        <v>2102</v>
      </c>
      <c r="M350" s="128">
        <f t="shared" si="174"/>
        <v>0</v>
      </c>
      <c r="N350" s="58">
        <f t="shared" si="174"/>
        <v>0</v>
      </c>
      <c r="O350" s="169">
        <f t="shared" si="174"/>
        <v>0</v>
      </c>
      <c r="P350" s="57">
        <f t="shared" si="174"/>
        <v>0</v>
      </c>
      <c r="Q350" s="183"/>
      <c r="R350" s="183"/>
      <c r="S350" s="183"/>
      <c r="T350" s="183"/>
      <c r="U350" s="183"/>
      <c r="V350" s="183"/>
      <c r="W350" s="57">
        <f>W351</f>
        <v>2102</v>
      </c>
    </row>
    <row r="351" spans="1:23" ht="27">
      <c r="A351" s="73" t="s">
        <v>343</v>
      </c>
      <c r="B351" s="52" t="s">
        <v>82</v>
      </c>
      <c r="C351" s="52">
        <v>10</v>
      </c>
      <c r="D351" s="52" t="s">
        <v>60</v>
      </c>
      <c r="E351" s="52" t="s">
        <v>259</v>
      </c>
      <c r="F351" s="52" t="s">
        <v>109</v>
      </c>
      <c r="G351" s="52"/>
      <c r="H351" s="52"/>
      <c r="I351" s="57">
        <f t="shared" si="173"/>
        <v>2102</v>
      </c>
      <c r="J351" s="57">
        <f t="shared" si="173"/>
        <v>0</v>
      </c>
      <c r="K351" s="57">
        <f t="shared" si="173"/>
        <v>2102</v>
      </c>
      <c r="L351" s="57">
        <f t="shared" si="174"/>
        <v>2102</v>
      </c>
      <c r="M351" s="128">
        <f t="shared" si="174"/>
        <v>0</v>
      </c>
      <c r="N351" s="58">
        <f t="shared" si="174"/>
        <v>0</v>
      </c>
      <c r="O351" s="169">
        <f t="shared" si="174"/>
        <v>0</v>
      </c>
      <c r="P351" s="57">
        <f t="shared" si="174"/>
        <v>0</v>
      </c>
      <c r="Q351" s="183"/>
      <c r="R351" s="183"/>
      <c r="S351" s="183"/>
      <c r="T351" s="183"/>
      <c r="U351" s="183"/>
      <c r="V351" s="183"/>
      <c r="W351" s="57">
        <f>W352</f>
        <v>2102</v>
      </c>
    </row>
    <row r="352" spans="1:23" ht="20.25" customHeight="1">
      <c r="A352" s="75" t="s">
        <v>100</v>
      </c>
      <c r="B352" s="53" t="s">
        <v>82</v>
      </c>
      <c r="C352" s="53">
        <v>10</v>
      </c>
      <c r="D352" s="53" t="s">
        <v>60</v>
      </c>
      <c r="E352" s="53" t="s">
        <v>259</v>
      </c>
      <c r="F352" s="53" t="s">
        <v>109</v>
      </c>
      <c r="G352" s="53" t="s">
        <v>86</v>
      </c>
      <c r="H352" s="53"/>
      <c r="I352" s="59">
        <v>2102</v>
      </c>
      <c r="J352" s="59">
        <v>0</v>
      </c>
      <c r="K352" s="59">
        <f>I352+J352</f>
        <v>2102</v>
      </c>
      <c r="L352" s="59">
        <v>2102</v>
      </c>
      <c r="M352" s="129">
        <v>0</v>
      </c>
      <c r="N352" s="59">
        <v>0</v>
      </c>
      <c r="O352" s="170">
        <v>0</v>
      </c>
      <c r="P352" s="59">
        <v>0</v>
      </c>
      <c r="Q352" s="183"/>
      <c r="R352" s="183"/>
      <c r="S352" s="183"/>
      <c r="T352" s="183"/>
      <c r="U352" s="183"/>
      <c r="V352" s="183"/>
      <c r="W352" s="59">
        <f>L352+P352</f>
        <v>2102</v>
      </c>
    </row>
    <row r="353" spans="1:23" ht="42">
      <c r="A353" s="74" t="s">
        <v>374</v>
      </c>
      <c r="B353" s="52" t="s">
        <v>82</v>
      </c>
      <c r="C353" s="52">
        <v>10</v>
      </c>
      <c r="D353" s="52" t="s">
        <v>60</v>
      </c>
      <c r="E353" s="52" t="s">
        <v>259</v>
      </c>
      <c r="F353" s="52" t="s">
        <v>110</v>
      </c>
      <c r="G353" s="52"/>
      <c r="H353" s="52"/>
      <c r="I353" s="57">
        <f aca="true" t="shared" si="175" ref="I353:K354">I354</f>
        <v>323.2</v>
      </c>
      <c r="J353" s="57">
        <f t="shared" si="175"/>
        <v>0</v>
      </c>
      <c r="K353" s="57">
        <f t="shared" si="175"/>
        <v>323.2</v>
      </c>
      <c r="L353" s="57">
        <f aca="true" t="shared" si="176" ref="L353:P354">L354</f>
        <v>323.2</v>
      </c>
      <c r="M353" s="128">
        <f t="shared" si="176"/>
        <v>0</v>
      </c>
      <c r="N353" s="58">
        <f t="shared" si="176"/>
        <v>0</v>
      </c>
      <c r="O353" s="169">
        <f t="shared" si="176"/>
        <v>0</v>
      </c>
      <c r="P353" s="57">
        <f t="shared" si="176"/>
        <v>0</v>
      </c>
      <c r="Q353" s="183"/>
      <c r="R353" s="183"/>
      <c r="S353" s="183"/>
      <c r="T353" s="183"/>
      <c r="U353" s="183"/>
      <c r="V353" s="183"/>
      <c r="W353" s="57">
        <f>W354</f>
        <v>323.2</v>
      </c>
    </row>
    <row r="354" spans="1:23" ht="42">
      <c r="A354" s="74" t="s">
        <v>346</v>
      </c>
      <c r="B354" s="52" t="s">
        <v>82</v>
      </c>
      <c r="C354" s="52">
        <v>10</v>
      </c>
      <c r="D354" s="52" t="s">
        <v>60</v>
      </c>
      <c r="E354" s="52" t="s">
        <v>259</v>
      </c>
      <c r="F354" s="52" t="s">
        <v>112</v>
      </c>
      <c r="G354" s="52"/>
      <c r="H354" s="52"/>
      <c r="I354" s="57">
        <f t="shared" si="175"/>
        <v>323.2</v>
      </c>
      <c r="J354" s="57">
        <f t="shared" si="175"/>
        <v>0</v>
      </c>
      <c r="K354" s="57">
        <f t="shared" si="175"/>
        <v>323.2</v>
      </c>
      <c r="L354" s="57">
        <f t="shared" si="176"/>
        <v>323.2</v>
      </c>
      <c r="M354" s="128">
        <f t="shared" si="176"/>
        <v>0</v>
      </c>
      <c r="N354" s="58">
        <f t="shared" si="176"/>
        <v>0</v>
      </c>
      <c r="O354" s="169">
        <f t="shared" si="176"/>
        <v>0</v>
      </c>
      <c r="P354" s="57">
        <f t="shared" si="176"/>
        <v>0</v>
      </c>
      <c r="Q354" s="183"/>
      <c r="R354" s="183"/>
      <c r="S354" s="183"/>
      <c r="T354" s="183"/>
      <c r="U354" s="183"/>
      <c r="V354" s="183"/>
      <c r="W354" s="57">
        <f>W355</f>
        <v>323.2</v>
      </c>
    </row>
    <row r="355" spans="1:23" ht="18" customHeight="1">
      <c r="A355" s="75" t="s">
        <v>100</v>
      </c>
      <c r="B355" s="53" t="s">
        <v>82</v>
      </c>
      <c r="C355" s="53">
        <v>10</v>
      </c>
      <c r="D355" s="53" t="s">
        <v>60</v>
      </c>
      <c r="E355" s="53" t="s">
        <v>259</v>
      </c>
      <c r="F355" s="53" t="s">
        <v>112</v>
      </c>
      <c r="G355" s="53" t="s">
        <v>86</v>
      </c>
      <c r="H355" s="53"/>
      <c r="I355" s="59">
        <v>323.2</v>
      </c>
      <c r="J355" s="59">
        <v>0</v>
      </c>
      <c r="K355" s="59">
        <f>I355+J355</f>
        <v>323.2</v>
      </c>
      <c r="L355" s="59">
        <v>323.2</v>
      </c>
      <c r="M355" s="135">
        <v>0</v>
      </c>
      <c r="N355" s="60">
        <v>0</v>
      </c>
      <c r="O355" s="176">
        <v>0</v>
      </c>
      <c r="P355" s="59">
        <v>0</v>
      </c>
      <c r="Q355" s="183"/>
      <c r="R355" s="183"/>
      <c r="S355" s="183"/>
      <c r="T355" s="183"/>
      <c r="U355" s="183"/>
      <c r="V355" s="183"/>
      <c r="W355" s="59">
        <f>L355+P355</f>
        <v>323.2</v>
      </c>
    </row>
    <row r="356" spans="1:23" ht="43.5" customHeight="1">
      <c r="A356" s="76" t="s">
        <v>352</v>
      </c>
      <c r="B356" s="54" t="s">
        <v>353</v>
      </c>
      <c r="C356" s="54"/>
      <c r="D356" s="54"/>
      <c r="E356" s="54"/>
      <c r="F356" s="54"/>
      <c r="G356" s="54"/>
      <c r="H356" s="53"/>
      <c r="I356" s="56">
        <f>I359+I402</f>
        <v>84050.1</v>
      </c>
      <c r="J356" s="56">
        <f>J359+J402</f>
        <v>0</v>
      </c>
      <c r="K356" s="56">
        <f>K359+K402</f>
        <v>84050.1</v>
      </c>
      <c r="L356" s="56">
        <f>L359+L402</f>
        <v>60786.7</v>
      </c>
      <c r="M356" s="135"/>
      <c r="N356" s="60"/>
      <c r="O356" s="176"/>
      <c r="P356" s="56">
        <f>P359+P402</f>
        <v>0</v>
      </c>
      <c r="Q356" s="183"/>
      <c r="R356" s="183"/>
      <c r="S356" s="183"/>
      <c r="T356" s="183"/>
      <c r="U356" s="183"/>
      <c r="V356" s="183"/>
      <c r="W356" s="56">
        <f>W359+W402</f>
        <v>60786.7</v>
      </c>
    </row>
    <row r="357" spans="1:23" ht="18" customHeight="1">
      <c r="A357" s="76" t="s">
        <v>99</v>
      </c>
      <c r="B357" s="54" t="s">
        <v>353</v>
      </c>
      <c r="C357" s="54"/>
      <c r="D357" s="54"/>
      <c r="E357" s="54"/>
      <c r="F357" s="54"/>
      <c r="G357" s="54" t="s">
        <v>85</v>
      </c>
      <c r="H357" s="53"/>
      <c r="I357" s="56">
        <f>I365+I372+I381+I387+I401+I407+I414+I417+I422+I427+I433+I439+I447+I453+I456</f>
        <v>31636.699999999997</v>
      </c>
      <c r="J357" s="56">
        <f>J365+J372+J381+J387+J401+J407+J414+J417+J422+J427+J433+J439+J447+J453+J456</f>
        <v>0</v>
      </c>
      <c r="K357" s="56">
        <f>K365+K372+K381+K387+K401+K407+K414+K417+K422+K427+K433+K439+K447+K453+K456</f>
        <v>31636.699999999997</v>
      </c>
      <c r="L357" s="56">
        <f>L365+L372+L381+L387+L401+L407+L414+L417+L422+L427+L433+L439+L447+L453+L456</f>
        <v>30786.699999999997</v>
      </c>
      <c r="M357" s="135"/>
      <c r="N357" s="60"/>
      <c r="O357" s="176"/>
      <c r="P357" s="56">
        <f>P365+P372+P381+P387+P401+P407+P414+P417+P422+P427+P433+P439+P447+P453+P456</f>
        <v>0</v>
      </c>
      <c r="Q357" s="183"/>
      <c r="R357" s="183"/>
      <c r="S357" s="183"/>
      <c r="T357" s="183"/>
      <c r="U357" s="183"/>
      <c r="V357" s="183"/>
      <c r="W357" s="56">
        <f>W365+W372+W381+W387+W401+W407+W414+W417+W422+W427+W433+W439+W447+W453+W456</f>
        <v>30786.699999999997</v>
      </c>
    </row>
    <row r="358" spans="1:23" ht="18" customHeight="1">
      <c r="A358" s="76" t="s">
        <v>100</v>
      </c>
      <c r="B358" s="54" t="s">
        <v>353</v>
      </c>
      <c r="C358" s="54"/>
      <c r="D358" s="54"/>
      <c r="E358" s="54"/>
      <c r="F358" s="54"/>
      <c r="G358" s="54" t="s">
        <v>86</v>
      </c>
      <c r="H358" s="53"/>
      <c r="I358" s="56">
        <f>I443+I393+I377+I397</f>
        <v>52413.399999999994</v>
      </c>
      <c r="J358" s="56">
        <f>J443+J393+J377+J397</f>
        <v>0</v>
      </c>
      <c r="K358" s="56">
        <f>K443+K393+K377+K397</f>
        <v>52413.399999999994</v>
      </c>
      <c r="L358" s="56">
        <f>L443+L393+L377+L397</f>
        <v>30000</v>
      </c>
      <c r="M358" s="135"/>
      <c r="N358" s="60"/>
      <c r="O358" s="176"/>
      <c r="P358" s="56">
        <f>P443+P393+P377+P397</f>
        <v>0</v>
      </c>
      <c r="Q358" s="183"/>
      <c r="R358" s="183"/>
      <c r="S358" s="183"/>
      <c r="T358" s="183"/>
      <c r="U358" s="183"/>
      <c r="V358" s="183"/>
      <c r="W358" s="56">
        <f>W443+W393+W377+W397</f>
        <v>30000</v>
      </c>
    </row>
    <row r="359" spans="1:23" ht="18" customHeight="1">
      <c r="A359" s="76" t="s">
        <v>40</v>
      </c>
      <c r="B359" s="54" t="s">
        <v>353</v>
      </c>
      <c r="C359" s="54" t="s">
        <v>55</v>
      </c>
      <c r="D359" s="54"/>
      <c r="E359" s="54"/>
      <c r="F359" s="54"/>
      <c r="G359" s="54"/>
      <c r="H359" s="53"/>
      <c r="I359" s="56">
        <f>I360+I366</f>
        <v>43793.5</v>
      </c>
      <c r="J359" s="56">
        <f>J360+J366</f>
        <v>0</v>
      </c>
      <c r="K359" s="56">
        <f>K360+K366</f>
        <v>43793.5</v>
      </c>
      <c r="L359" s="56">
        <f>L360+L366</f>
        <v>34310.8</v>
      </c>
      <c r="M359" s="135"/>
      <c r="N359" s="60"/>
      <c r="O359" s="176"/>
      <c r="P359" s="56">
        <f>P360+P366</f>
        <v>0</v>
      </c>
      <c r="Q359" s="183"/>
      <c r="R359" s="183"/>
      <c r="S359" s="183"/>
      <c r="T359" s="183"/>
      <c r="U359" s="183"/>
      <c r="V359" s="183"/>
      <c r="W359" s="56">
        <f>W360+W366</f>
        <v>34310.8</v>
      </c>
    </row>
    <row r="360" spans="1:23" ht="18" customHeight="1">
      <c r="A360" s="76" t="s">
        <v>162</v>
      </c>
      <c r="B360" s="54" t="s">
        <v>353</v>
      </c>
      <c r="C360" s="54" t="s">
        <v>55</v>
      </c>
      <c r="D360" s="54" t="s">
        <v>56</v>
      </c>
      <c r="E360" s="54"/>
      <c r="F360" s="54"/>
      <c r="G360" s="54"/>
      <c r="H360" s="53"/>
      <c r="I360" s="56">
        <f aca="true" t="shared" si="177" ref="I360:L364">I361</f>
        <v>70</v>
      </c>
      <c r="J360" s="56">
        <f t="shared" si="177"/>
        <v>0</v>
      </c>
      <c r="K360" s="56">
        <f t="shared" si="177"/>
        <v>70</v>
      </c>
      <c r="L360" s="56">
        <f t="shared" si="177"/>
        <v>70</v>
      </c>
      <c r="M360" s="135"/>
      <c r="N360" s="60"/>
      <c r="O360" s="176"/>
      <c r="P360" s="56">
        <f>P361</f>
        <v>0</v>
      </c>
      <c r="Q360" s="183"/>
      <c r="R360" s="183"/>
      <c r="S360" s="183"/>
      <c r="T360" s="183"/>
      <c r="U360" s="183"/>
      <c r="V360" s="183"/>
      <c r="W360" s="56">
        <f>W361</f>
        <v>70</v>
      </c>
    </row>
    <row r="361" spans="1:23" ht="18" customHeight="1">
      <c r="A361" s="74" t="s">
        <v>25</v>
      </c>
      <c r="B361" s="52" t="s">
        <v>353</v>
      </c>
      <c r="C361" s="52" t="s">
        <v>55</v>
      </c>
      <c r="D361" s="52" t="s">
        <v>56</v>
      </c>
      <c r="E361" s="52" t="s">
        <v>210</v>
      </c>
      <c r="F361" s="54"/>
      <c r="G361" s="54"/>
      <c r="H361" s="53"/>
      <c r="I361" s="57">
        <f t="shared" si="177"/>
        <v>70</v>
      </c>
      <c r="J361" s="57">
        <f t="shared" si="177"/>
        <v>0</v>
      </c>
      <c r="K361" s="57">
        <f t="shared" si="177"/>
        <v>70</v>
      </c>
      <c r="L361" s="57">
        <f t="shared" si="177"/>
        <v>70</v>
      </c>
      <c r="M361" s="135"/>
      <c r="N361" s="60"/>
      <c r="O361" s="176"/>
      <c r="P361" s="57">
        <f>P362</f>
        <v>0</v>
      </c>
      <c r="Q361" s="183"/>
      <c r="R361" s="183"/>
      <c r="S361" s="183"/>
      <c r="T361" s="183"/>
      <c r="U361" s="183"/>
      <c r="V361" s="183"/>
      <c r="W361" s="57">
        <f>W362</f>
        <v>70</v>
      </c>
    </row>
    <row r="362" spans="1:23" ht="73.5" customHeight="1">
      <c r="A362" s="73" t="s">
        <v>163</v>
      </c>
      <c r="B362" s="52" t="s">
        <v>353</v>
      </c>
      <c r="C362" s="52" t="s">
        <v>55</v>
      </c>
      <c r="D362" s="52" t="s">
        <v>56</v>
      </c>
      <c r="E362" s="52" t="s">
        <v>164</v>
      </c>
      <c r="F362" s="52"/>
      <c r="G362" s="52"/>
      <c r="H362" s="53"/>
      <c r="I362" s="57">
        <f t="shared" si="177"/>
        <v>70</v>
      </c>
      <c r="J362" s="57">
        <f t="shared" si="177"/>
        <v>0</v>
      </c>
      <c r="K362" s="57">
        <f t="shared" si="177"/>
        <v>70</v>
      </c>
      <c r="L362" s="57">
        <f t="shared" si="177"/>
        <v>70</v>
      </c>
      <c r="M362" s="135"/>
      <c r="N362" s="60"/>
      <c r="O362" s="176"/>
      <c r="P362" s="57">
        <f>P363</f>
        <v>0</v>
      </c>
      <c r="Q362" s="183"/>
      <c r="R362" s="183"/>
      <c r="S362" s="183"/>
      <c r="T362" s="183"/>
      <c r="U362" s="183"/>
      <c r="V362" s="183"/>
      <c r="W362" s="57">
        <f>W363</f>
        <v>70</v>
      </c>
    </row>
    <row r="363" spans="1:23" ht="41.25" customHeight="1">
      <c r="A363" s="74" t="s">
        <v>374</v>
      </c>
      <c r="B363" s="52" t="s">
        <v>353</v>
      </c>
      <c r="C363" s="52" t="s">
        <v>55</v>
      </c>
      <c r="D363" s="52" t="s">
        <v>56</v>
      </c>
      <c r="E363" s="52" t="s">
        <v>164</v>
      </c>
      <c r="F363" s="52" t="s">
        <v>110</v>
      </c>
      <c r="G363" s="52"/>
      <c r="H363" s="53"/>
      <c r="I363" s="57">
        <f t="shared" si="177"/>
        <v>70</v>
      </c>
      <c r="J363" s="57">
        <f t="shared" si="177"/>
        <v>0</v>
      </c>
      <c r="K363" s="57">
        <f t="shared" si="177"/>
        <v>70</v>
      </c>
      <c r="L363" s="57">
        <f t="shared" si="177"/>
        <v>70</v>
      </c>
      <c r="M363" s="135"/>
      <c r="N363" s="60"/>
      <c r="O363" s="176"/>
      <c r="P363" s="57">
        <f>P364</f>
        <v>0</v>
      </c>
      <c r="Q363" s="183"/>
      <c r="R363" s="183"/>
      <c r="S363" s="183"/>
      <c r="T363" s="183"/>
      <c r="U363" s="183"/>
      <c r="V363" s="183"/>
      <c r="W363" s="57">
        <f>W364</f>
        <v>70</v>
      </c>
    </row>
    <row r="364" spans="1:23" ht="45.75" customHeight="1">
      <c r="A364" s="74" t="s">
        <v>346</v>
      </c>
      <c r="B364" s="52" t="s">
        <v>353</v>
      </c>
      <c r="C364" s="52" t="s">
        <v>55</v>
      </c>
      <c r="D364" s="52" t="s">
        <v>56</v>
      </c>
      <c r="E364" s="52" t="s">
        <v>164</v>
      </c>
      <c r="F364" s="52" t="s">
        <v>112</v>
      </c>
      <c r="G364" s="52"/>
      <c r="H364" s="53"/>
      <c r="I364" s="57">
        <f t="shared" si="177"/>
        <v>70</v>
      </c>
      <c r="J364" s="57">
        <f t="shared" si="177"/>
        <v>0</v>
      </c>
      <c r="K364" s="57">
        <f t="shared" si="177"/>
        <v>70</v>
      </c>
      <c r="L364" s="57">
        <f t="shared" si="177"/>
        <v>70</v>
      </c>
      <c r="M364" s="135"/>
      <c r="N364" s="60"/>
      <c r="O364" s="176"/>
      <c r="P364" s="57">
        <f>P365</f>
        <v>0</v>
      </c>
      <c r="Q364" s="183"/>
      <c r="R364" s="183"/>
      <c r="S364" s="183"/>
      <c r="T364" s="183"/>
      <c r="U364" s="183"/>
      <c r="V364" s="183"/>
      <c r="W364" s="57">
        <f>W365</f>
        <v>70</v>
      </c>
    </row>
    <row r="365" spans="1:23" ht="18" customHeight="1">
      <c r="A365" s="77" t="s">
        <v>99</v>
      </c>
      <c r="B365" s="53" t="s">
        <v>353</v>
      </c>
      <c r="C365" s="53" t="s">
        <v>55</v>
      </c>
      <c r="D365" s="53" t="s">
        <v>56</v>
      </c>
      <c r="E365" s="53" t="s">
        <v>164</v>
      </c>
      <c r="F365" s="53" t="s">
        <v>112</v>
      </c>
      <c r="G365" s="53" t="s">
        <v>85</v>
      </c>
      <c r="H365" s="53"/>
      <c r="I365" s="59">
        <v>70</v>
      </c>
      <c r="J365" s="59">
        <v>0</v>
      </c>
      <c r="K365" s="59">
        <f>I365+J365</f>
        <v>70</v>
      </c>
      <c r="L365" s="59">
        <v>70</v>
      </c>
      <c r="M365" s="135"/>
      <c r="N365" s="60"/>
      <c r="O365" s="176"/>
      <c r="P365" s="59">
        <v>0</v>
      </c>
      <c r="Q365" s="183"/>
      <c r="R365" s="183"/>
      <c r="S365" s="183"/>
      <c r="T365" s="183"/>
      <c r="U365" s="183"/>
      <c r="V365" s="183"/>
      <c r="W365" s="59">
        <f>L365+P365</f>
        <v>70</v>
      </c>
    </row>
    <row r="366" spans="1:23" ht="18" customHeight="1">
      <c r="A366" s="145" t="s">
        <v>348</v>
      </c>
      <c r="B366" s="54" t="s">
        <v>353</v>
      </c>
      <c r="C366" s="54" t="s">
        <v>55</v>
      </c>
      <c r="D366" s="54" t="s">
        <v>54</v>
      </c>
      <c r="E366" s="54"/>
      <c r="F366" s="54"/>
      <c r="G366" s="54"/>
      <c r="H366" s="53"/>
      <c r="I366" s="56">
        <f>I367+I382+I388</f>
        <v>43723.5</v>
      </c>
      <c r="J366" s="56">
        <f>J367+J382+J388</f>
        <v>0</v>
      </c>
      <c r="K366" s="56">
        <f>K367+K382+K388</f>
        <v>43723.5</v>
      </c>
      <c r="L366" s="56">
        <f>L367+L382+L388</f>
        <v>34240.8</v>
      </c>
      <c r="M366" s="135"/>
      <c r="N366" s="60"/>
      <c r="O366" s="176"/>
      <c r="P366" s="56">
        <f>P367+P382+P388</f>
        <v>0</v>
      </c>
      <c r="Q366" s="183"/>
      <c r="R366" s="183"/>
      <c r="S366" s="183"/>
      <c r="T366" s="183"/>
      <c r="U366" s="183"/>
      <c r="V366" s="183"/>
      <c r="W366" s="56">
        <f>W367+W382+W388</f>
        <v>34240.8</v>
      </c>
    </row>
    <row r="367" spans="1:23" ht="60.75" customHeight="1">
      <c r="A367" s="74" t="s">
        <v>149</v>
      </c>
      <c r="B367" s="52" t="s">
        <v>353</v>
      </c>
      <c r="C367" s="52" t="s">
        <v>55</v>
      </c>
      <c r="D367" s="52" t="s">
        <v>54</v>
      </c>
      <c r="E367" s="52" t="s">
        <v>284</v>
      </c>
      <c r="F367" s="52"/>
      <c r="G367" s="52"/>
      <c r="H367" s="53"/>
      <c r="I367" s="57">
        <f>I368+I373</f>
        <v>33895</v>
      </c>
      <c r="J367" s="57">
        <f>J368+J373</f>
        <v>0</v>
      </c>
      <c r="K367" s="57">
        <f>K368+K373</f>
        <v>33895</v>
      </c>
      <c r="L367" s="57">
        <f>L368+L373</f>
        <v>33895</v>
      </c>
      <c r="M367" s="135"/>
      <c r="N367" s="60"/>
      <c r="O367" s="176"/>
      <c r="P367" s="57">
        <f>P368+P373</f>
        <v>0</v>
      </c>
      <c r="Q367" s="183"/>
      <c r="R367" s="183"/>
      <c r="S367" s="183"/>
      <c r="T367" s="183"/>
      <c r="U367" s="183"/>
      <c r="V367" s="183"/>
      <c r="W367" s="57">
        <f>W368+W373</f>
        <v>33895</v>
      </c>
    </row>
    <row r="368" spans="1:23" ht="32.25" customHeight="1">
      <c r="A368" s="74" t="s">
        <v>150</v>
      </c>
      <c r="B368" s="52" t="s">
        <v>353</v>
      </c>
      <c r="C368" s="52" t="s">
        <v>55</v>
      </c>
      <c r="D368" s="52" t="s">
        <v>54</v>
      </c>
      <c r="E368" s="52" t="s">
        <v>151</v>
      </c>
      <c r="F368" s="52"/>
      <c r="G368" s="52"/>
      <c r="H368" s="53"/>
      <c r="I368" s="57">
        <f aca="true" t="shared" si="178" ref="I368:L371">I369</f>
        <v>725</v>
      </c>
      <c r="J368" s="57">
        <f t="shared" si="178"/>
        <v>0</v>
      </c>
      <c r="K368" s="57">
        <f t="shared" si="178"/>
        <v>725</v>
      </c>
      <c r="L368" s="57">
        <f t="shared" si="178"/>
        <v>725</v>
      </c>
      <c r="M368" s="135"/>
      <c r="N368" s="60"/>
      <c r="O368" s="176"/>
      <c r="P368" s="57">
        <f>P369</f>
        <v>0</v>
      </c>
      <c r="Q368" s="183"/>
      <c r="R368" s="183"/>
      <c r="S368" s="183"/>
      <c r="T368" s="183"/>
      <c r="U368" s="183"/>
      <c r="V368" s="183"/>
      <c r="W368" s="57">
        <f>W369</f>
        <v>725</v>
      </c>
    </row>
    <row r="369" spans="1:23" ht="18" customHeight="1">
      <c r="A369" s="74" t="s">
        <v>234</v>
      </c>
      <c r="B369" s="52" t="s">
        <v>353</v>
      </c>
      <c r="C369" s="52" t="s">
        <v>55</v>
      </c>
      <c r="D369" s="52" t="s">
        <v>54</v>
      </c>
      <c r="E369" s="52" t="s">
        <v>152</v>
      </c>
      <c r="F369" s="52"/>
      <c r="G369" s="52"/>
      <c r="H369" s="53"/>
      <c r="I369" s="57">
        <f t="shared" si="178"/>
        <v>725</v>
      </c>
      <c r="J369" s="57">
        <f t="shared" si="178"/>
        <v>0</v>
      </c>
      <c r="K369" s="57">
        <f t="shared" si="178"/>
        <v>725</v>
      </c>
      <c r="L369" s="57">
        <f t="shared" si="178"/>
        <v>725</v>
      </c>
      <c r="M369" s="135"/>
      <c r="N369" s="60"/>
      <c r="O369" s="176"/>
      <c r="P369" s="57">
        <f>P370</f>
        <v>0</v>
      </c>
      <c r="Q369" s="183"/>
      <c r="R369" s="183"/>
      <c r="S369" s="183"/>
      <c r="T369" s="183"/>
      <c r="U369" s="183"/>
      <c r="V369" s="183"/>
      <c r="W369" s="57">
        <f>W370</f>
        <v>725</v>
      </c>
    </row>
    <row r="370" spans="1:23" ht="42" customHeight="1">
      <c r="A370" s="74" t="s">
        <v>374</v>
      </c>
      <c r="B370" s="52" t="s">
        <v>353</v>
      </c>
      <c r="C370" s="52" t="s">
        <v>55</v>
      </c>
      <c r="D370" s="52" t="s">
        <v>54</v>
      </c>
      <c r="E370" s="52" t="s">
        <v>152</v>
      </c>
      <c r="F370" s="52" t="s">
        <v>110</v>
      </c>
      <c r="G370" s="52"/>
      <c r="H370" s="53"/>
      <c r="I370" s="57">
        <f t="shared" si="178"/>
        <v>725</v>
      </c>
      <c r="J370" s="57">
        <f t="shared" si="178"/>
        <v>0</v>
      </c>
      <c r="K370" s="57">
        <f t="shared" si="178"/>
        <v>725</v>
      </c>
      <c r="L370" s="57">
        <f t="shared" si="178"/>
        <v>725</v>
      </c>
      <c r="M370" s="135"/>
      <c r="N370" s="60"/>
      <c r="O370" s="176"/>
      <c r="P370" s="57">
        <f>P371</f>
        <v>0</v>
      </c>
      <c r="Q370" s="183"/>
      <c r="R370" s="183"/>
      <c r="S370" s="183"/>
      <c r="T370" s="183"/>
      <c r="U370" s="183"/>
      <c r="V370" s="183"/>
      <c r="W370" s="57">
        <f>W371</f>
        <v>725</v>
      </c>
    </row>
    <row r="371" spans="1:23" ht="43.5" customHeight="1">
      <c r="A371" s="74" t="s">
        <v>346</v>
      </c>
      <c r="B371" s="52" t="s">
        <v>353</v>
      </c>
      <c r="C371" s="52" t="s">
        <v>55</v>
      </c>
      <c r="D371" s="52" t="s">
        <v>54</v>
      </c>
      <c r="E371" s="52" t="s">
        <v>152</v>
      </c>
      <c r="F371" s="52" t="s">
        <v>112</v>
      </c>
      <c r="G371" s="52"/>
      <c r="H371" s="53"/>
      <c r="I371" s="57">
        <f t="shared" si="178"/>
        <v>725</v>
      </c>
      <c r="J371" s="57">
        <f t="shared" si="178"/>
        <v>0</v>
      </c>
      <c r="K371" s="57">
        <f t="shared" si="178"/>
        <v>725</v>
      </c>
      <c r="L371" s="57">
        <f t="shared" si="178"/>
        <v>725</v>
      </c>
      <c r="M371" s="135"/>
      <c r="N371" s="60"/>
      <c r="O371" s="176"/>
      <c r="P371" s="57">
        <f>P372</f>
        <v>0</v>
      </c>
      <c r="Q371" s="183"/>
      <c r="R371" s="183"/>
      <c r="S371" s="183"/>
      <c r="T371" s="183"/>
      <c r="U371" s="183"/>
      <c r="V371" s="183"/>
      <c r="W371" s="57">
        <f>W372</f>
        <v>725</v>
      </c>
    </row>
    <row r="372" spans="1:23" ht="18" customHeight="1">
      <c r="A372" s="77" t="s">
        <v>99</v>
      </c>
      <c r="B372" s="53" t="s">
        <v>353</v>
      </c>
      <c r="C372" s="53" t="s">
        <v>55</v>
      </c>
      <c r="D372" s="53" t="s">
        <v>54</v>
      </c>
      <c r="E372" s="53" t="s">
        <v>152</v>
      </c>
      <c r="F372" s="53" t="s">
        <v>112</v>
      </c>
      <c r="G372" s="53" t="s">
        <v>85</v>
      </c>
      <c r="H372" s="53"/>
      <c r="I372" s="59">
        <v>725</v>
      </c>
      <c r="J372" s="59">
        <v>0</v>
      </c>
      <c r="K372" s="59">
        <f>I372+J372</f>
        <v>725</v>
      </c>
      <c r="L372" s="59">
        <v>725</v>
      </c>
      <c r="M372" s="135"/>
      <c r="N372" s="60"/>
      <c r="O372" s="176"/>
      <c r="P372" s="59">
        <v>0</v>
      </c>
      <c r="Q372" s="183"/>
      <c r="R372" s="183"/>
      <c r="S372" s="183"/>
      <c r="T372" s="183"/>
      <c r="U372" s="183"/>
      <c r="V372" s="183"/>
      <c r="W372" s="59">
        <f>L372+P372</f>
        <v>725</v>
      </c>
    </row>
    <row r="373" spans="1:23" ht="42" customHeight="1">
      <c r="A373" s="74" t="s">
        <v>285</v>
      </c>
      <c r="B373" s="52" t="s">
        <v>353</v>
      </c>
      <c r="C373" s="52" t="s">
        <v>55</v>
      </c>
      <c r="D373" s="52" t="s">
        <v>54</v>
      </c>
      <c r="E373" s="52" t="s">
        <v>153</v>
      </c>
      <c r="F373" s="52"/>
      <c r="G373" s="52"/>
      <c r="H373" s="53"/>
      <c r="I373" s="57">
        <f>I378+I374</f>
        <v>33170</v>
      </c>
      <c r="J373" s="57">
        <f>J378+J374</f>
        <v>0</v>
      </c>
      <c r="K373" s="57">
        <f>K378+K374</f>
        <v>33170</v>
      </c>
      <c r="L373" s="57">
        <f>L378+L374</f>
        <v>33170</v>
      </c>
      <c r="M373" s="135"/>
      <c r="N373" s="60"/>
      <c r="O373" s="176"/>
      <c r="P373" s="57">
        <f>P378+P374</f>
        <v>0</v>
      </c>
      <c r="Q373" s="183"/>
      <c r="R373" s="183"/>
      <c r="S373" s="183"/>
      <c r="T373" s="183"/>
      <c r="U373" s="183"/>
      <c r="V373" s="183"/>
      <c r="W373" s="57">
        <f>W378+W374</f>
        <v>33170</v>
      </c>
    </row>
    <row r="374" spans="1:23" ht="19.5" customHeight="1">
      <c r="A374" s="74" t="s">
        <v>234</v>
      </c>
      <c r="B374" s="52" t="s">
        <v>353</v>
      </c>
      <c r="C374" s="52" t="s">
        <v>55</v>
      </c>
      <c r="D374" s="52" t="s">
        <v>54</v>
      </c>
      <c r="E374" s="52" t="s">
        <v>402</v>
      </c>
      <c r="F374" s="52"/>
      <c r="G374" s="52"/>
      <c r="H374" s="53"/>
      <c r="I374" s="57">
        <f aca="true" t="shared" si="179" ref="I374:L376">I375</f>
        <v>30000</v>
      </c>
      <c r="J374" s="57">
        <f t="shared" si="179"/>
        <v>0</v>
      </c>
      <c r="K374" s="57">
        <f t="shared" si="179"/>
        <v>30000</v>
      </c>
      <c r="L374" s="57">
        <f t="shared" si="179"/>
        <v>30000</v>
      </c>
      <c r="M374" s="135"/>
      <c r="N374" s="60"/>
      <c r="O374" s="176"/>
      <c r="P374" s="57">
        <f>P375</f>
        <v>0</v>
      </c>
      <c r="Q374" s="183"/>
      <c r="R374" s="183"/>
      <c r="S374" s="183"/>
      <c r="T374" s="183"/>
      <c r="U374" s="183"/>
      <c r="V374" s="183"/>
      <c r="W374" s="57">
        <f>W375</f>
        <v>30000</v>
      </c>
    </row>
    <row r="375" spans="1:23" ht="43.5" customHeight="1">
      <c r="A375" s="74" t="s">
        <v>374</v>
      </c>
      <c r="B375" s="52" t="s">
        <v>353</v>
      </c>
      <c r="C375" s="52" t="s">
        <v>55</v>
      </c>
      <c r="D375" s="52" t="s">
        <v>54</v>
      </c>
      <c r="E375" s="52" t="s">
        <v>402</v>
      </c>
      <c r="F375" s="52" t="s">
        <v>110</v>
      </c>
      <c r="G375" s="52"/>
      <c r="H375" s="53"/>
      <c r="I375" s="57">
        <f t="shared" si="179"/>
        <v>30000</v>
      </c>
      <c r="J375" s="57">
        <f t="shared" si="179"/>
        <v>0</v>
      </c>
      <c r="K375" s="57">
        <f t="shared" si="179"/>
        <v>30000</v>
      </c>
      <c r="L375" s="57">
        <f t="shared" si="179"/>
        <v>30000</v>
      </c>
      <c r="M375" s="135"/>
      <c r="N375" s="60"/>
      <c r="O375" s="176"/>
      <c r="P375" s="57">
        <f>P376</f>
        <v>0</v>
      </c>
      <c r="Q375" s="183"/>
      <c r="R375" s="183"/>
      <c r="S375" s="183"/>
      <c r="T375" s="183"/>
      <c r="U375" s="183"/>
      <c r="V375" s="183"/>
      <c r="W375" s="57">
        <f>W376</f>
        <v>30000</v>
      </c>
    </row>
    <row r="376" spans="1:23" ht="39.75" customHeight="1">
      <c r="A376" s="74" t="s">
        <v>346</v>
      </c>
      <c r="B376" s="52" t="s">
        <v>353</v>
      </c>
      <c r="C376" s="52" t="s">
        <v>55</v>
      </c>
      <c r="D376" s="52" t="s">
        <v>54</v>
      </c>
      <c r="E376" s="52" t="s">
        <v>402</v>
      </c>
      <c r="F376" s="52" t="s">
        <v>112</v>
      </c>
      <c r="G376" s="52"/>
      <c r="H376" s="53"/>
      <c r="I376" s="57">
        <f t="shared" si="179"/>
        <v>30000</v>
      </c>
      <c r="J376" s="57">
        <f t="shared" si="179"/>
        <v>0</v>
      </c>
      <c r="K376" s="57">
        <f t="shared" si="179"/>
        <v>30000</v>
      </c>
      <c r="L376" s="57">
        <f t="shared" si="179"/>
        <v>30000</v>
      </c>
      <c r="M376" s="135"/>
      <c r="N376" s="60"/>
      <c r="O376" s="176"/>
      <c r="P376" s="57">
        <f>P377</f>
        <v>0</v>
      </c>
      <c r="Q376" s="183"/>
      <c r="R376" s="183"/>
      <c r="S376" s="183"/>
      <c r="T376" s="183"/>
      <c r="U376" s="183"/>
      <c r="V376" s="183"/>
      <c r="W376" s="57">
        <f>W377</f>
        <v>30000</v>
      </c>
    </row>
    <row r="377" spans="1:23" ht="19.5" customHeight="1">
      <c r="A377" s="77" t="s">
        <v>100</v>
      </c>
      <c r="B377" s="53" t="s">
        <v>353</v>
      </c>
      <c r="C377" s="53" t="s">
        <v>55</v>
      </c>
      <c r="D377" s="53" t="s">
        <v>54</v>
      </c>
      <c r="E377" s="53" t="s">
        <v>402</v>
      </c>
      <c r="F377" s="53" t="s">
        <v>112</v>
      </c>
      <c r="G377" s="53" t="s">
        <v>86</v>
      </c>
      <c r="H377" s="53"/>
      <c r="I377" s="59">
        <v>30000</v>
      </c>
      <c r="J377" s="59">
        <v>0</v>
      </c>
      <c r="K377" s="59">
        <f>I377+J377</f>
        <v>30000</v>
      </c>
      <c r="L377" s="59">
        <v>30000</v>
      </c>
      <c r="M377" s="135"/>
      <c r="N377" s="60"/>
      <c r="O377" s="176"/>
      <c r="P377" s="59">
        <v>0</v>
      </c>
      <c r="Q377" s="182"/>
      <c r="R377" s="182"/>
      <c r="S377" s="182"/>
      <c r="T377" s="182"/>
      <c r="U377" s="182"/>
      <c r="V377" s="182"/>
      <c r="W377" s="59">
        <f>L377+P377</f>
        <v>30000</v>
      </c>
    </row>
    <row r="378" spans="1:23" ht="18" customHeight="1">
      <c r="A378" s="74" t="s">
        <v>234</v>
      </c>
      <c r="B378" s="52" t="s">
        <v>353</v>
      </c>
      <c r="C378" s="52" t="s">
        <v>55</v>
      </c>
      <c r="D378" s="52" t="s">
        <v>54</v>
      </c>
      <c r="E378" s="52" t="s">
        <v>154</v>
      </c>
      <c r="F378" s="52"/>
      <c r="G378" s="52"/>
      <c r="H378" s="53"/>
      <c r="I378" s="57">
        <f aca="true" t="shared" si="180" ref="I378:L380">I379</f>
        <v>3170</v>
      </c>
      <c r="J378" s="57">
        <f t="shared" si="180"/>
        <v>0</v>
      </c>
      <c r="K378" s="57">
        <f t="shared" si="180"/>
        <v>3170</v>
      </c>
      <c r="L378" s="57">
        <f t="shared" si="180"/>
        <v>3170</v>
      </c>
      <c r="M378" s="135"/>
      <c r="N378" s="60"/>
      <c r="O378" s="176"/>
      <c r="P378" s="57">
        <f>P379</f>
        <v>0</v>
      </c>
      <c r="Q378" s="183"/>
      <c r="R378" s="183"/>
      <c r="S378" s="183"/>
      <c r="T378" s="183"/>
      <c r="U378" s="183"/>
      <c r="V378" s="183"/>
      <c r="W378" s="57">
        <f>W379</f>
        <v>3170</v>
      </c>
    </row>
    <row r="379" spans="1:23" ht="42" customHeight="1">
      <c r="A379" s="74" t="s">
        <v>374</v>
      </c>
      <c r="B379" s="52" t="s">
        <v>353</v>
      </c>
      <c r="C379" s="52" t="s">
        <v>55</v>
      </c>
      <c r="D379" s="52" t="s">
        <v>54</v>
      </c>
      <c r="E379" s="52" t="s">
        <v>154</v>
      </c>
      <c r="F379" s="52" t="s">
        <v>110</v>
      </c>
      <c r="G379" s="52"/>
      <c r="H379" s="53"/>
      <c r="I379" s="57">
        <f t="shared" si="180"/>
        <v>3170</v>
      </c>
      <c r="J379" s="57">
        <f t="shared" si="180"/>
        <v>0</v>
      </c>
      <c r="K379" s="57">
        <f t="shared" si="180"/>
        <v>3170</v>
      </c>
      <c r="L379" s="57">
        <f t="shared" si="180"/>
        <v>3170</v>
      </c>
      <c r="M379" s="135"/>
      <c r="N379" s="60"/>
      <c r="O379" s="176"/>
      <c r="P379" s="57">
        <f>P380</f>
        <v>0</v>
      </c>
      <c r="Q379" s="183"/>
      <c r="R379" s="183"/>
      <c r="S379" s="183"/>
      <c r="T379" s="183"/>
      <c r="U379" s="183"/>
      <c r="V379" s="183"/>
      <c r="W379" s="57">
        <f>W380</f>
        <v>3170</v>
      </c>
    </row>
    <row r="380" spans="1:23" ht="42.75" customHeight="1">
      <c r="A380" s="74" t="s">
        <v>346</v>
      </c>
      <c r="B380" s="52" t="s">
        <v>353</v>
      </c>
      <c r="C380" s="52" t="s">
        <v>55</v>
      </c>
      <c r="D380" s="52" t="s">
        <v>54</v>
      </c>
      <c r="E380" s="52" t="s">
        <v>154</v>
      </c>
      <c r="F380" s="52" t="s">
        <v>112</v>
      </c>
      <c r="G380" s="52"/>
      <c r="H380" s="53"/>
      <c r="I380" s="57">
        <f t="shared" si="180"/>
        <v>3170</v>
      </c>
      <c r="J380" s="57">
        <f t="shared" si="180"/>
        <v>0</v>
      </c>
      <c r="K380" s="57">
        <f t="shared" si="180"/>
        <v>3170</v>
      </c>
      <c r="L380" s="57">
        <f t="shared" si="180"/>
        <v>3170</v>
      </c>
      <c r="M380" s="135"/>
      <c r="N380" s="60"/>
      <c r="O380" s="176"/>
      <c r="P380" s="57">
        <f>P381</f>
        <v>0</v>
      </c>
      <c r="Q380" s="183"/>
      <c r="R380" s="183"/>
      <c r="S380" s="183"/>
      <c r="T380" s="183"/>
      <c r="U380" s="183"/>
      <c r="V380" s="183"/>
      <c r="W380" s="57">
        <f>W381</f>
        <v>3170</v>
      </c>
    </row>
    <row r="381" spans="1:23" ht="18" customHeight="1">
      <c r="A381" s="77" t="s">
        <v>99</v>
      </c>
      <c r="B381" s="53" t="s">
        <v>353</v>
      </c>
      <c r="C381" s="53" t="s">
        <v>55</v>
      </c>
      <c r="D381" s="53" t="s">
        <v>54</v>
      </c>
      <c r="E381" s="53" t="s">
        <v>154</v>
      </c>
      <c r="F381" s="53" t="s">
        <v>112</v>
      </c>
      <c r="G381" s="53" t="s">
        <v>85</v>
      </c>
      <c r="H381" s="53"/>
      <c r="I381" s="59">
        <v>3170</v>
      </c>
      <c r="J381" s="59">
        <v>0</v>
      </c>
      <c r="K381" s="59">
        <f>I381+J381</f>
        <v>3170</v>
      </c>
      <c r="L381" s="59">
        <v>3170</v>
      </c>
      <c r="M381" s="135"/>
      <c r="N381" s="60"/>
      <c r="O381" s="176"/>
      <c r="P381" s="59">
        <v>0</v>
      </c>
      <c r="Q381" s="183"/>
      <c r="R381" s="183"/>
      <c r="S381" s="183"/>
      <c r="T381" s="183"/>
      <c r="U381" s="183"/>
      <c r="V381" s="183"/>
      <c r="W381" s="59">
        <f>L381+P381</f>
        <v>3170</v>
      </c>
    </row>
    <row r="382" spans="1:23" ht="54" customHeight="1">
      <c r="A382" s="74" t="s">
        <v>347</v>
      </c>
      <c r="B382" s="52" t="s">
        <v>353</v>
      </c>
      <c r="C382" s="52" t="s">
        <v>55</v>
      </c>
      <c r="D382" s="52" t="s">
        <v>54</v>
      </c>
      <c r="E382" s="52" t="s">
        <v>272</v>
      </c>
      <c r="F382" s="52"/>
      <c r="G382" s="52"/>
      <c r="H382" s="53"/>
      <c r="I382" s="57">
        <f aca="true" t="shared" si="181" ref="I382:L386">I383</f>
        <v>250</v>
      </c>
      <c r="J382" s="57">
        <f t="shared" si="181"/>
        <v>0</v>
      </c>
      <c r="K382" s="57">
        <f t="shared" si="181"/>
        <v>250</v>
      </c>
      <c r="L382" s="57">
        <f t="shared" si="181"/>
        <v>250</v>
      </c>
      <c r="M382" s="135"/>
      <c r="N382" s="60"/>
      <c r="O382" s="176"/>
      <c r="P382" s="57">
        <f>P383</f>
        <v>0</v>
      </c>
      <c r="Q382" s="183"/>
      <c r="R382" s="183"/>
      <c r="S382" s="183"/>
      <c r="T382" s="183"/>
      <c r="U382" s="183"/>
      <c r="V382" s="183"/>
      <c r="W382" s="57">
        <f>W383</f>
        <v>250</v>
      </c>
    </row>
    <row r="383" spans="1:23" ht="59.25" customHeight="1">
      <c r="A383" s="74" t="s">
        <v>350</v>
      </c>
      <c r="B383" s="52" t="s">
        <v>353</v>
      </c>
      <c r="C383" s="52" t="s">
        <v>55</v>
      </c>
      <c r="D383" s="52" t="s">
        <v>54</v>
      </c>
      <c r="E383" s="52" t="s">
        <v>274</v>
      </c>
      <c r="F383" s="52"/>
      <c r="G383" s="52"/>
      <c r="H383" s="53"/>
      <c r="I383" s="57">
        <f t="shared" si="181"/>
        <v>250</v>
      </c>
      <c r="J383" s="57">
        <f t="shared" si="181"/>
        <v>0</v>
      </c>
      <c r="K383" s="57">
        <f t="shared" si="181"/>
        <v>250</v>
      </c>
      <c r="L383" s="57">
        <f t="shared" si="181"/>
        <v>250</v>
      </c>
      <c r="M383" s="135"/>
      <c r="N383" s="60"/>
      <c r="O383" s="176"/>
      <c r="P383" s="57">
        <f>P384</f>
        <v>0</v>
      </c>
      <c r="Q383" s="183"/>
      <c r="R383" s="183"/>
      <c r="S383" s="183"/>
      <c r="T383" s="183"/>
      <c r="U383" s="183"/>
      <c r="V383" s="183"/>
      <c r="W383" s="57">
        <f>W384</f>
        <v>250</v>
      </c>
    </row>
    <row r="384" spans="1:23" ht="18" customHeight="1">
      <c r="A384" s="74" t="s">
        <v>234</v>
      </c>
      <c r="B384" s="52" t="s">
        <v>353</v>
      </c>
      <c r="C384" s="52" t="s">
        <v>55</v>
      </c>
      <c r="D384" s="52" t="s">
        <v>54</v>
      </c>
      <c r="E384" s="52" t="s">
        <v>275</v>
      </c>
      <c r="F384" s="52"/>
      <c r="G384" s="52"/>
      <c r="H384" s="53"/>
      <c r="I384" s="57">
        <f t="shared" si="181"/>
        <v>250</v>
      </c>
      <c r="J384" s="57">
        <f t="shared" si="181"/>
        <v>0</v>
      </c>
      <c r="K384" s="57">
        <f t="shared" si="181"/>
        <v>250</v>
      </c>
      <c r="L384" s="57">
        <f t="shared" si="181"/>
        <v>250</v>
      </c>
      <c r="M384" s="135"/>
      <c r="N384" s="60"/>
      <c r="O384" s="176"/>
      <c r="P384" s="57">
        <f>P385</f>
        <v>0</v>
      </c>
      <c r="Q384" s="183"/>
      <c r="R384" s="183"/>
      <c r="S384" s="183"/>
      <c r="T384" s="183"/>
      <c r="U384" s="183"/>
      <c r="V384" s="183"/>
      <c r="W384" s="57">
        <f>W385</f>
        <v>250</v>
      </c>
    </row>
    <row r="385" spans="1:23" ht="42" customHeight="1">
      <c r="A385" s="74" t="s">
        <v>374</v>
      </c>
      <c r="B385" s="52" t="s">
        <v>353</v>
      </c>
      <c r="C385" s="52" t="s">
        <v>55</v>
      </c>
      <c r="D385" s="52" t="s">
        <v>54</v>
      </c>
      <c r="E385" s="52" t="s">
        <v>275</v>
      </c>
      <c r="F385" s="52" t="s">
        <v>110</v>
      </c>
      <c r="G385" s="52"/>
      <c r="H385" s="53"/>
      <c r="I385" s="57">
        <f t="shared" si="181"/>
        <v>250</v>
      </c>
      <c r="J385" s="57">
        <f t="shared" si="181"/>
        <v>0</v>
      </c>
      <c r="K385" s="57">
        <f t="shared" si="181"/>
        <v>250</v>
      </c>
      <c r="L385" s="57">
        <f t="shared" si="181"/>
        <v>250</v>
      </c>
      <c r="M385" s="135"/>
      <c r="N385" s="60"/>
      <c r="O385" s="176"/>
      <c r="P385" s="57">
        <f>P386</f>
        <v>0</v>
      </c>
      <c r="Q385" s="183"/>
      <c r="R385" s="183"/>
      <c r="S385" s="183"/>
      <c r="T385" s="183"/>
      <c r="U385" s="183"/>
      <c r="V385" s="183"/>
      <c r="W385" s="57">
        <f>W386</f>
        <v>250</v>
      </c>
    </row>
    <row r="386" spans="1:23" ht="47.25" customHeight="1">
      <c r="A386" s="74" t="s">
        <v>346</v>
      </c>
      <c r="B386" s="52" t="s">
        <v>353</v>
      </c>
      <c r="C386" s="52" t="s">
        <v>55</v>
      </c>
      <c r="D386" s="52" t="s">
        <v>54</v>
      </c>
      <c r="E386" s="52" t="s">
        <v>275</v>
      </c>
      <c r="F386" s="52" t="s">
        <v>112</v>
      </c>
      <c r="G386" s="52"/>
      <c r="H386" s="53"/>
      <c r="I386" s="57">
        <f t="shared" si="181"/>
        <v>250</v>
      </c>
      <c r="J386" s="57">
        <f t="shared" si="181"/>
        <v>0</v>
      </c>
      <c r="K386" s="57">
        <f t="shared" si="181"/>
        <v>250</v>
      </c>
      <c r="L386" s="57">
        <f t="shared" si="181"/>
        <v>250</v>
      </c>
      <c r="M386" s="135"/>
      <c r="N386" s="60"/>
      <c r="O386" s="176"/>
      <c r="P386" s="57">
        <f>P387</f>
        <v>0</v>
      </c>
      <c r="Q386" s="183"/>
      <c r="R386" s="183"/>
      <c r="S386" s="183"/>
      <c r="T386" s="183"/>
      <c r="U386" s="183"/>
      <c r="V386" s="183"/>
      <c r="W386" s="57">
        <f>W387</f>
        <v>250</v>
      </c>
    </row>
    <row r="387" spans="1:23" ht="18" customHeight="1">
      <c r="A387" s="77" t="s">
        <v>99</v>
      </c>
      <c r="B387" s="53" t="s">
        <v>353</v>
      </c>
      <c r="C387" s="53" t="s">
        <v>55</v>
      </c>
      <c r="D387" s="53" t="s">
        <v>54</v>
      </c>
      <c r="E387" s="53" t="s">
        <v>275</v>
      </c>
      <c r="F387" s="53" t="s">
        <v>112</v>
      </c>
      <c r="G387" s="53" t="s">
        <v>85</v>
      </c>
      <c r="H387" s="53"/>
      <c r="I387" s="59">
        <v>250</v>
      </c>
      <c r="J387" s="59">
        <v>0</v>
      </c>
      <c r="K387" s="59">
        <f>I387+J387</f>
        <v>250</v>
      </c>
      <c r="L387" s="59">
        <v>250</v>
      </c>
      <c r="M387" s="135"/>
      <c r="N387" s="60"/>
      <c r="O387" s="176"/>
      <c r="P387" s="59">
        <v>0</v>
      </c>
      <c r="Q387" s="183"/>
      <c r="R387" s="183"/>
      <c r="S387" s="183"/>
      <c r="T387" s="183"/>
      <c r="U387" s="183"/>
      <c r="V387" s="183"/>
      <c r="W387" s="59">
        <f>L387+P387</f>
        <v>250</v>
      </c>
    </row>
    <row r="388" spans="1:23" ht="44.25" customHeight="1">
      <c r="A388" s="74" t="s">
        <v>405</v>
      </c>
      <c r="B388" s="52" t="s">
        <v>353</v>
      </c>
      <c r="C388" s="52" t="s">
        <v>55</v>
      </c>
      <c r="D388" s="52" t="s">
        <v>54</v>
      </c>
      <c r="E388" s="52" t="s">
        <v>4</v>
      </c>
      <c r="F388" s="52"/>
      <c r="G388" s="52"/>
      <c r="H388" s="53"/>
      <c r="I388" s="57">
        <f>I389</f>
        <v>9578.5</v>
      </c>
      <c r="J388" s="57">
        <f>J389</f>
        <v>0</v>
      </c>
      <c r="K388" s="57">
        <f>K389</f>
        <v>9578.5</v>
      </c>
      <c r="L388" s="57">
        <f>L389</f>
        <v>95.8</v>
      </c>
      <c r="M388" s="135"/>
      <c r="N388" s="60"/>
      <c r="O388" s="176"/>
      <c r="P388" s="57">
        <f>P389</f>
        <v>0</v>
      </c>
      <c r="Q388" s="183"/>
      <c r="R388" s="183"/>
      <c r="S388" s="183"/>
      <c r="T388" s="183"/>
      <c r="U388" s="183"/>
      <c r="V388" s="183"/>
      <c r="W388" s="57">
        <f>W389</f>
        <v>95.8</v>
      </c>
    </row>
    <row r="389" spans="1:23" ht="57.75" customHeight="1">
      <c r="A389" s="74" t="s">
        <v>5</v>
      </c>
      <c r="B389" s="52" t="s">
        <v>353</v>
      </c>
      <c r="C389" s="52" t="s">
        <v>55</v>
      </c>
      <c r="D389" s="52" t="s">
        <v>54</v>
      </c>
      <c r="E389" s="52" t="s">
        <v>6</v>
      </c>
      <c r="F389" s="52"/>
      <c r="G389" s="52"/>
      <c r="H389" s="53"/>
      <c r="I389" s="57">
        <f>I390+I398+I394</f>
        <v>9578.5</v>
      </c>
      <c r="J389" s="57">
        <f>J390+J398+J394</f>
        <v>0</v>
      </c>
      <c r="K389" s="57">
        <f>K390+K398+K394</f>
        <v>9578.5</v>
      </c>
      <c r="L389" s="57">
        <f>L390+L398+L394</f>
        <v>95.8</v>
      </c>
      <c r="M389" s="135"/>
      <c r="N389" s="60"/>
      <c r="O389" s="176"/>
      <c r="P389" s="57">
        <f>P390+P398+P394</f>
        <v>0</v>
      </c>
      <c r="Q389" s="183"/>
      <c r="R389" s="183"/>
      <c r="S389" s="183"/>
      <c r="T389" s="183"/>
      <c r="U389" s="183"/>
      <c r="V389" s="183"/>
      <c r="W389" s="57">
        <f>W390+W398+W394</f>
        <v>95.8</v>
      </c>
    </row>
    <row r="390" spans="1:23" ht="18" customHeight="1">
      <c r="A390" s="74" t="s">
        <v>234</v>
      </c>
      <c r="B390" s="52" t="s">
        <v>353</v>
      </c>
      <c r="C390" s="52" t="s">
        <v>55</v>
      </c>
      <c r="D390" s="52" t="s">
        <v>54</v>
      </c>
      <c r="E390" s="52" t="s">
        <v>355</v>
      </c>
      <c r="F390" s="52"/>
      <c r="G390" s="52"/>
      <c r="H390" s="53"/>
      <c r="I390" s="57">
        <f aca="true" t="shared" si="182" ref="I390:L392">I391</f>
        <v>0</v>
      </c>
      <c r="J390" s="57">
        <f t="shared" si="182"/>
        <v>0</v>
      </c>
      <c r="K390" s="57">
        <f t="shared" si="182"/>
        <v>0</v>
      </c>
      <c r="L390" s="57">
        <f t="shared" si="182"/>
        <v>0</v>
      </c>
      <c r="M390" s="135"/>
      <c r="N390" s="60"/>
      <c r="O390" s="176"/>
      <c r="P390" s="57">
        <f>P391</f>
        <v>0</v>
      </c>
      <c r="Q390" s="183"/>
      <c r="R390" s="183"/>
      <c r="S390" s="183"/>
      <c r="T390" s="183"/>
      <c r="U390" s="183"/>
      <c r="V390" s="183"/>
      <c r="W390" s="57">
        <f>W391</f>
        <v>0</v>
      </c>
    </row>
    <row r="391" spans="1:23" ht="43.5" customHeight="1">
      <c r="A391" s="74" t="s">
        <v>374</v>
      </c>
      <c r="B391" s="52" t="s">
        <v>353</v>
      </c>
      <c r="C391" s="52" t="s">
        <v>55</v>
      </c>
      <c r="D391" s="52" t="s">
        <v>54</v>
      </c>
      <c r="E391" s="52" t="s">
        <v>355</v>
      </c>
      <c r="F391" s="52" t="s">
        <v>110</v>
      </c>
      <c r="G391" s="52"/>
      <c r="H391" s="53"/>
      <c r="I391" s="57">
        <f t="shared" si="182"/>
        <v>0</v>
      </c>
      <c r="J391" s="57">
        <f t="shared" si="182"/>
        <v>0</v>
      </c>
      <c r="K391" s="57">
        <f t="shared" si="182"/>
        <v>0</v>
      </c>
      <c r="L391" s="57">
        <f t="shared" si="182"/>
        <v>0</v>
      </c>
      <c r="M391" s="135"/>
      <c r="N391" s="60"/>
      <c r="O391" s="176"/>
      <c r="P391" s="57">
        <f>P392</f>
        <v>0</v>
      </c>
      <c r="Q391" s="183"/>
      <c r="R391" s="183"/>
      <c r="S391" s="183"/>
      <c r="T391" s="183"/>
      <c r="U391" s="183"/>
      <c r="V391" s="183"/>
      <c r="W391" s="57">
        <f>W392</f>
        <v>0</v>
      </c>
    </row>
    <row r="392" spans="1:23" ht="47.25" customHeight="1">
      <c r="A392" s="74" t="s">
        <v>346</v>
      </c>
      <c r="B392" s="52" t="s">
        <v>353</v>
      </c>
      <c r="C392" s="52" t="s">
        <v>55</v>
      </c>
      <c r="D392" s="52" t="s">
        <v>54</v>
      </c>
      <c r="E392" s="52" t="s">
        <v>355</v>
      </c>
      <c r="F392" s="52" t="s">
        <v>112</v>
      </c>
      <c r="G392" s="52"/>
      <c r="H392" s="53"/>
      <c r="I392" s="57">
        <f t="shared" si="182"/>
        <v>0</v>
      </c>
      <c r="J392" s="57">
        <f t="shared" si="182"/>
        <v>0</v>
      </c>
      <c r="K392" s="57">
        <f t="shared" si="182"/>
        <v>0</v>
      </c>
      <c r="L392" s="57">
        <f t="shared" si="182"/>
        <v>0</v>
      </c>
      <c r="M392" s="135"/>
      <c r="N392" s="60"/>
      <c r="O392" s="176"/>
      <c r="P392" s="57">
        <f>P393</f>
        <v>0</v>
      </c>
      <c r="Q392" s="183"/>
      <c r="R392" s="183"/>
      <c r="S392" s="183"/>
      <c r="T392" s="183"/>
      <c r="U392" s="183"/>
      <c r="V392" s="183"/>
      <c r="W392" s="57">
        <f>W393</f>
        <v>0</v>
      </c>
    </row>
    <row r="393" spans="1:23" ht="18" customHeight="1">
      <c r="A393" s="77" t="s">
        <v>100</v>
      </c>
      <c r="B393" s="53" t="s">
        <v>353</v>
      </c>
      <c r="C393" s="53" t="s">
        <v>55</v>
      </c>
      <c r="D393" s="53" t="s">
        <v>54</v>
      </c>
      <c r="E393" s="53" t="s">
        <v>355</v>
      </c>
      <c r="F393" s="53" t="s">
        <v>112</v>
      </c>
      <c r="G393" s="53" t="s">
        <v>86</v>
      </c>
      <c r="H393" s="53"/>
      <c r="I393" s="59">
        <v>0</v>
      </c>
      <c r="J393" s="59">
        <v>0</v>
      </c>
      <c r="K393" s="59">
        <f>I393+J393</f>
        <v>0</v>
      </c>
      <c r="L393" s="59">
        <v>0</v>
      </c>
      <c r="M393" s="135"/>
      <c r="N393" s="60"/>
      <c r="O393" s="176"/>
      <c r="P393" s="59">
        <v>0</v>
      </c>
      <c r="Q393" s="183"/>
      <c r="R393" s="183"/>
      <c r="S393" s="183"/>
      <c r="T393" s="183"/>
      <c r="U393" s="183"/>
      <c r="V393" s="183"/>
      <c r="W393" s="59">
        <f>L393+P393</f>
        <v>0</v>
      </c>
    </row>
    <row r="394" spans="1:23" ht="15.75" customHeight="1">
      <c r="A394" s="74" t="s">
        <v>234</v>
      </c>
      <c r="B394" s="52" t="s">
        <v>353</v>
      </c>
      <c r="C394" s="52" t="s">
        <v>55</v>
      </c>
      <c r="D394" s="52" t="s">
        <v>54</v>
      </c>
      <c r="E394" s="52" t="s">
        <v>406</v>
      </c>
      <c r="F394" s="52"/>
      <c r="G394" s="52"/>
      <c r="H394" s="53"/>
      <c r="I394" s="57">
        <f aca="true" t="shared" si="183" ref="I394:L396">I395</f>
        <v>9482.7</v>
      </c>
      <c r="J394" s="57">
        <f t="shared" si="183"/>
        <v>0</v>
      </c>
      <c r="K394" s="57">
        <f t="shared" si="183"/>
        <v>9482.7</v>
      </c>
      <c r="L394" s="57">
        <f t="shared" si="183"/>
        <v>0</v>
      </c>
      <c r="M394" s="128"/>
      <c r="N394" s="58"/>
      <c r="O394" s="169"/>
      <c r="P394" s="57">
        <f>P395</f>
        <v>0</v>
      </c>
      <c r="Q394" s="183"/>
      <c r="R394" s="183"/>
      <c r="S394" s="183"/>
      <c r="T394" s="183"/>
      <c r="U394" s="183"/>
      <c r="V394" s="183"/>
      <c r="W394" s="57">
        <f>W395</f>
        <v>0</v>
      </c>
    </row>
    <row r="395" spans="1:23" ht="28.5" customHeight="1">
      <c r="A395" s="74" t="s">
        <v>374</v>
      </c>
      <c r="B395" s="52" t="s">
        <v>353</v>
      </c>
      <c r="C395" s="52" t="s">
        <v>55</v>
      </c>
      <c r="D395" s="52" t="s">
        <v>54</v>
      </c>
      <c r="E395" s="52" t="s">
        <v>406</v>
      </c>
      <c r="F395" s="52" t="s">
        <v>110</v>
      </c>
      <c r="G395" s="52"/>
      <c r="H395" s="53"/>
      <c r="I395" s="57">
        <f t="shared" si="183"/>
        <v>9482.7</v>
      </c>
      <c r="J395" s="57">
        <f t="shared" si="183"/>
        <v>0</v>
      </c>
      <c r="K395" s="57">
        <f t="shared" si="183"/>
        <v>9482.7</v>
      </c>
      <c r="L395" s="57">
        <f t="shared" si="183"/>
        <v>0</v>
      </c>
      <c r="M395" s="128"/>
      <c r="N395" s="58"/>
      <c r="O395" s="169"/>
      <c r="P395" s="57">
        <f>P396</f>
        <v>0</v>
      </c>
      <c r="Q395" s="183"/>
      <c r="R395" s="183"/>
      <c r="S395" s="183"/>
      <c r="T395" s="183"/>
      <c r="U395" s="183"/>
      <c r="V395" s="183"/>
      <c r="W395" s="57">
        <f>W396</f>
        <v>0</v>
      </c>
    </row>
    <row r="396" spans="1:23" ht="38.25" customHeight="1">
      <c r="A396" s="74" t="s">
        <v>346</v>
      </c>
      <c r="B396" s="52" t="s">
        <v>353</v>
      </c>
      <c r="C396" s="52" t="s">
        <v>55</v>
      </c>
      <c r="D396" s="52" t="s">
        <v>54</v>
      </c>
      <c r="E396" s="52" t="s">
        <v>406</v>
      </c>
      <c r="F396" s="52" t="s">
        <v>112</v>
      </c>
      <c r="G396" s="52"/>
      <c r="H396" s="53"/>
      <c r="I396" s="57">
        <f t="shared" si="183"/>
        <v>9482.7</v>
      </c>
      <c r="J396" s="57">
        <f t="shared" si="183"/>
        <v>0</v>
      </c>
      <c r="K396" s="57">
        <f t="shared" si="183"/>
        <v>9482.7</v>
      </c>
      <c r="L396" s="57">
        <f t="shared" si="183"/>
        <v>0</v>
      </c>
      <c r="M396" s="128"/>
      <c r="N396" s="58"/>
      <c r="O396" s="169"/>
      <c r="P396" s="57">
        <f>P397</f>
        <v>0</v>
      </c>
      <c r="Q396" s="183"/>
      <c r="R396" s="183"/>
      <c r="S396" s="183"/>
      <c r="T396" s="183"/>
      <c r="U396" s="183"/>
      <c r="V396" s="183"/>
      <c r="W396" s="57">
        <f>W397</f>
        <v>0</v>
      </c>
    </row>
    <row r="397" spans="1:23" ht="18" customHeight="1">
      <c r="A397" s="77" t="s">
        <v>100</v>
      </c>
      <c r="B397" s="53" t="s">
        <v>353</v>
      </c>
      <c r="C397" s="53" t="s">
        <v>55</v>
      </c>
      <c r="D397" s="53" t="s">
        <v>54</v>
      </c>
      <c r="E397" s="53" t="s">
        <v>406</v>
      </c>
      <c r="F397" s="53" t="s">
        <v>112</v>
      </c>
      <c r="G397" s="53" t="s">
        <v>86</v>
      </c>
      <c r="H397" s="53"/>
      <c r="I397" s="59">
        <v>9482.7</v>
      </c>
      <c r="J397" s="59">
        <v>0</v>
      </c>
      <c r="K397" s="59">
        <f>I397+J397</f>
        <v>9482.7</v>
      </c>
      <c r="L397" s="59">
        <v>0</v>
      </c>
      <c r="M397" s="135"/>
      <c r="N397" s="60"/>
      <c r="O397" s="176"/>
      <c r="P397" s="59">
        <v>0</v>
      </c>
      <c r="Q397" s="183"/>
      <c r="R397" s="183"/>
      <c r="S397" s="183"/>
      <c r="T397" s="183"/>
      <c r="U397" s="183"/>
      <c r="V397" s="183"/>
      <c r="W397" s="59">
        <f>L397+P397</f>
        <v>0</v>
      </c>
    </row>
    <row r="398" spans="1:23" ht="15.75" customHeight="1">
      <c r="A398" s="74" t="s">
        <v>234</v>
      </c>
      <c r="B398" s="52" t="s">
        <v>353</v>
      </c>
      <c r="C398" s="52" t="s">
        <v>55</v>
      </c>
      <c r="D398" s="52" t="s">
        <v>54</v>
      </c>
      <c r="E398" s="52" t="s">
        <v>354</v>
      </c>
      <c r="F398" s="52"/>
      <c r="G398" s="52"/>
      <c r="H398" s="53"/>
      <c r="I398" s="57">
        <f aca="true" t="shared" si="184" ref="I398:L400">I399</f>
        <v>95.8</v>
      </c>
      <c r="J398" s="57">
        <f t="shared" si="184"/>
        <v>0</v>
      </c>
      <c r="K398" s="57">
        <f t="shared" si="184"/>
        <v>95.8</v>
      </c>
      <c r="L398" s="57">
        <f t="shared" si="184"/>
        <v>95.8</v>
      </c>
      <c r="M398" s="135"/>
      <c r="N398" s="60"/>
      <c r="O398" s="176"/>
      <c r="P398" s="57">
        <f>P399</f>
        <v>0</v>
      </c>
      <c r="Q398" s="183"/>
      <c r="R398" s="183"/>
      <c r="S398" s="183"/>
      <c r="T398" s="183"/>
      <c r="U398" s="183"/>
      <c r="V398" s="183"/>
      <c r="W398" s="57">
        <f>W399</f>
        <v>95.8</v>
      </c>
    </row>
    <row r="399" spans="1:23" ht="41.25" customHeight="1">
      <c r="A399" s="74" t="s">
        <v>374</v>
      </c>
      <c r="B399" s="52" t="s">
        <v>353</v>
      </c>
      <c r="C399" s="52" t="s">
        <v>55</v>
      </c>
      <c r="D399" s="52" t="s">
        <v>54</v>
      </c>
      <c r="E399" s="52" t="s">
        <v>354</v>
      </c>
      <c r="F399" s="52" t="s">
        <v>110</v>
      </c>
      <c r="G399" s="52"/>
      <c r="H399" s="53"/>
      <c r="I399" s="57">
        <f t="shared" si="184"/>
        <v>95.8</v>
      </c>
      <c r="J399" s="57">
        <f t="shared" si="184"/>
        <v>0</v>
      </c>
      <c r="K399" s="57">
        <f t="shared" si="184"/>
        <v>95.8</v>
      </c>
      <c r="L399" s="57">
        <f t="shared" si="184"/>
        <v>95.8</v>
      </c>
      <c r="M399" s="135"/>
      <c r="N399" s="60"/>
      <c r="O399" s="176"/>
      <c r="P399" s="57">
        <f>P400</f>
        <v>0</v>
      </c>
      <c r="Q399" s="183"/>
      <c r="R399" s="183"/>
      <c r="S399" s="183"/>
      <c r="T399" s="183"/>
      <c r="U399" s="183"/>
      <c r="V399" s="183"/>
      <c r="W399" s="57">
        <f>W400</f>
        <v>95.8</v>
      </c>
    </row>
    <row r="400" spans="1:23" ht="45.75" customHeight="1">
      <c r="A400" s="74" t="s">
        <v>346</v>
      </c>
      <c r="B400" s="52" t="s">
        <v>353</v>
      </c>
      <c r="C400" s="52" t="s">
        <v>55</v>
      </c>
      <c r="D400" s="52" t="s">
        <v>54</v>
      </c>
      <c r="E400" s="52" t="s">
        <v>354</v>
      </c>
      <c r="F400" s="52" t="s">
        <v>112</v>
      </c>
      <c r="G400" s="52"/>
      <c r="H400" s="53"/>
      <c r="I400" s="57">
        <f t="shared" si="184"/>
        <v>95.8</v>
      </c>
      <c r="J400" s="57">
        <f t="shared" si="184"/>
        <v>0</v>
      </c>
      <c r="K400" s="57">
        <f t="shared" si="184"/>
        <v>95.8</v>
      </c>
      <c r="L400" s="57">
        <f t="shared" si="184"/>
        <v>95.8</v>
      </c>
      <c r="M400" s="135"/>
      <c r="N400" s="60"/>
      <c r="O400" s="176"/>
      <c r="P400" s="57">
        <f>P401</f>
        <v>0</v>
      </c>
      <c r="Q400" s="183"/>
      <c r="R400" s="183"/>
      <c r="S400" s="183"/>
      <c r="T400" s="183"/>
      <c r="U400" s="183"/>
      <c r="V400" s="183"/>
      <c r="W400" s="57">
        <f>W401</f>
        <v>95.8</v>
      </c>
    </row>
    <row r="401" spans="1:23" ht="18" customHeight="1">
      <c r="A401" s="77" t="s">
        <v>99</v>
      </c>
      <c r="B401" s="53" t="s">
        <v>353</v>
      </c>
      <c r="C401" s="53" t="s">
        <v>55</v>
      </c>
      <c r="D401" s="53" t="s">
        <v>54</v>
      </c>
      <c r="E401" s="53" t="s">
        <v>354</v>
      </c>
      <c r="F401" s="53" t="s">
        <v>112</v>
      </c>
      <c r="G401" s="53" t="s">
        <v>85</v>
      </c>
      <c r="H401" s="53"/>
      <c r="I401" s="59">
        <v>95.8</v>
      </c>
      <c r="J401" s="59">
        <v>0</v>
      </c>
      <c r="K401" s="59">
        <f>I401+J401</f>
        <v>95.8</v>
      </c>
      <c r="L401" s="59">
        <v>95.8</v>
      </c>
      <c r="M401" s="135"/>
      <c r="N401" s="60"/>
      <c r="O401" s="176"/>
      <c r="P401" s="59">
        <v>0</v>
      </c>
      <c r="Q401" s="183"/>
      <c r="R401" s="183"/>
      <c r="S401" s="183"/>
      <c r="T401" s="183"/>
      <c r="U401" s="183"/>
      <c r="V401" s="183"/>
      <c r="W401" s="59">
        <f>L401+P401</f>
        <v>95.8</v>
      </c>
    </row>
    <row r="402" spans="1:23" ht="18" customHeight="1">
      <c r="A402" s="79" t="s">
        <v>41</v>
      </c>
      <c r="B402" s="54" t="s">
        <v>353</v>
      </c>
      <c r="C402" s="54" t="s">
        <v>57</v>
      </c>
      <c r="D402" s="52"/>
      <c r="E402" s="52"/>
      <c r="F402" s="52"/>
      <c r="G402" s="52"/>
      <c r="H402" s="53"/>
      <c r="I402" s="56">
        <f>I403+I408+I448</f>
        <v>40256.600000000006</v>
      </c>
      <c r="J402" s="56">
        <f>J403+J408+J448</f>
        <v>0</v>
      </c>
      <c r="K402" s="56">
        <f>K403+K408+K448</f>
        <v>40256.600000000006</v>
      </c>
      <c r="L402" s="56">
        <f>L403+L408+L448</f>
        <v>26475.899999999998</v>
      </c>
      <c r="M402" s="135"/>
      <c r="N402" s="60"/>
      <c r="O402" s="176"/>
      <c r="P402" s="56">
        <f>P403+P408+P448</f>
        <v>0</v>
      </c>
      <c r="Q402" s="183"/>
      <c r="R402" s="183"/>
      <c r="S402" s="183"/>
      <c r="T402" s="183"/>
      <c r="U402" s="183"/>
      <c r="V402" s="183"/>
      <c r="W402" s="56">
        <f>W403+W408+W448</f>
        <v>26475.899999999998</v>
      </c>
    </row>
    <row r="403" spans="1:23" ht="17.25" customHeight="1">
      <c r="A403" s="79" t="s">
        <v>43</v>
      </c>
      <c r="B403" s="54" t="s">
        <v>353</v>
      </c>
      <c r="C403" s="54" t="s">
        <v>57</v>
      </c>
      <c r="D403" s="54" t="s">
        <v>58</v>
      </c>
      <c r="E403" s="54"/>
      <c r="F403" s="54"/>
      <c r="G403" s="54"/>
      <c r="H403" s="53"/>
      <c r="I403" s="56">
        <f aca="true" t="shared" si="185" ref="I403:L406">I404</f>
        <v>850</v>
      </c>
      <c r="J403" s="56">
        <f t="shared" si="185"/>
        <v>0</v>
      </c>
      <c r="K403" s="56">
        <f t="shared" si="185"/>
        <v>850</v>
      </c>
      <c r="L403" s="56">
        <f t="shared" si="185"/>
        <v>0</v>
      </c>
      <c r="M403" s="135"/>
      <c r="N403" s="60"/>
      <c r="O403" s="176"/>
      <c r="P403" s="56">
        <f>P404</f>
        <v>0</v>
      </c>
      <c r="Q403" s="183"/>
      <c r="R403" s="183"/>
      <c r="S403" s="183"/>
      <c r="T403" s="183"/>
      <c r="U403" s="183"/>
      <c r="V403" s="183"/>
      <c r="W403" s="56">
        <f>W404</f>
        <v>0</v>
      </c>
    </row>
    <row r="404" spans="1:23" ht="42" customHeight="1">
      <c r="A404" s="73" t="s">
        <v>318</v>
      </c>
      <c r="B404" s="143" t="s">
        <v>353</v>
      </c>
      <c r="C404" s="52" t="s">
        <v>57</v>
      </c>
      <c r="D404" s="52" t="s">
        <v>58</v>
      </c>
      <c r="E404" s="52" t="s">
        <v>323</v>
      </c>
      <c r="F404" s="52"/>
      <c r="G404" s="52"/>
      <c r="H404" s="53"/>
      <c r="I404" s="57">
        <f t="shared" si="185"/>
        <v>850</v>
      </c>
      <c r="J404" s="57">
        <f t="shared" si="185"/>
        <v>0</v>
      </c>
      <c r="K404" s="57">
        <f t="shared" si="185"/>
        <v>850</v>
      </c>
      <c r="L404" s="57">
        <f t="shared" si="185"/>
        <v>0</v>
      </c>
      <c r="M404" s="135"/>
      <c r="N404" s="60"/>
      <c r="O404" s="176"/>
      <c r="P404" s="57">
        <f>P405</f>
        <v>0</v>
      </c>
      <c r="Q404" s="183"/>
      <c r="R404" s="183"/>
      <c r="S404" s="183"/>
      <c r="T404" s="183"/>
      <c r="U404" s="183"/>
      <c r="V404" s="183"/>
      <c r="W404" s="57">
        <f>W405</f>
        <v>0</v>
      </c>
    </row>
    <row r="405" spans="1:23" ht="43.5" customHeight="1">
      <c r="A405" s="73" t="s">
        <v>349</v>
      </c>
      <c r="B405" s="52" t="s">
        <v>353</v>
      </c>
      <c r="C405" s="52" t="s">
        <v>57</v>
      </c>
      <c r="D405" s="52" t="s">
        <v>58</v>
      </c>
      <c r="E405" s="52" t="s">
        <v>323</v>
      </c>
      <c r="F405" s="52" t="s">
        <v>170</v>
      </c>
      <c r="G405" s="52"/>
      <c r="H405" s="53"/>
      <c r="I405" s="57">
        <f t="shared" si="185"/>
        <v>850</v>
      </c>
      <c r="J405" s="57">
        <f t="shared" si="185"/>
        <v>0</v>
      </c>
      <c r="K405" s="57">
        <f t="shared" si="185"/>
        <v>850</v>
      </c>
      <c r="L405" s="57">
        <f t="shared" si="185"/>
        <v>0</v>
      </c>
      <c r="M405" s="135"/>
      <c r="N405" s="60"/>
      <c r="O405" s="176"/>
      <c r="P405" s="57">
        <f>P406</f>
        <v>0</v>
      </c>
      <c r="Q405" s="183"/>
      <c r="R405" s="183"/>
      <c r="S405" s="183"/>
      <c r="T405" s="183"/>
      <c r="U405" s="183"/>
      <c r="V405" s="183"/>
      <c r="W405" s="57">
        <f>W406</f>
        <v>0</v>
      </c>
    </row>
    <row r="406" spans="1:23" ht="18" customHeight="1">
      <c r="A406" s="146" t="s">
        <v>198</v>
      </c>
      <c r="B406" s="52" t="s">
        <v>353</v>
      </c>
      <c r="C406" s="52" t="s">
        <v>57</v>
      </c>
      <c r="D406" s="52" t="s">
        <v>58</v>
      </c>
      <c r="E406" s="52" t="s">
        <v>323</v>
      </c>
      <c r="F406" s="52" t="s">
        <v>22</v>
      </c>
      <c r="G406" s="52"/>
      <c r="H406" s="53"/>
      <c r="I406" s="57">
        <f t="shared" si="185"/>
        <v>850</v>
      </c>
      <c r="J406" s="57">
        <f t="shared" si="185"/>
        <v>0</v>
      </c>
      <c r="K406" s="57">
        <f t="shared" si="185"/>
        <v>850</v>
      </c>
      <c r="L406" s="57">
        <f t="shared" si="185"/>
        <v>0</v>
      </c>
      <c r="M406" s="135"/>
      <c r="N406" s="60"/>
      <c r="O406" s="176"/>
      <c r="P406" s="57">
        <f>P407</f>
        <v>0</v>
      </c>
      <c r="Q406" s="183"/>
      <c r="R406" s="183"/>
      <c r="S406" s="183"/>
      <c r="T406" s="183"/>
      <c r="U406" s="183"/>
      <c r="V406" s="183"/>
      <c r="W406" s="57">
        <f>W407</f>
        <v>0</v>
      </c>
    </row>
    <row r="407" spans="1:23" ht="12" customHeight="1">
      <c r="A407" s="147" t="s">
        <v>99</v>
      </c>
      <c r="B407" s="53" t="s">
        <v>353</v>
      </c>
      <c r="C407" s="53" t="s">
        <v>57</v>
      </c>
      <c r="D407" s="53" t="s">
        <v>58</v>
      </c>
      <c r="E407" s="121" t="s">
        <v>323</v>
      </c>
      <c r="F407" s="53" t="s">
        <v>22</v>
      </c>
      <c r="G407" s="53" t="s">
        <v>85</v>
      </c>
      <c r="H407" s="53"/>
      <c r="I407" s="59">
        <v>850</v>
      </c>
      <c r="J407" s="59">
        <v>0</v>
      </c>
      <c r="K407" s="59">
        <f>I407+J407</f>
        <v>850</v>
      </c>
      <c r="L407" s="59">
        <v>0</v>
      </c>
      <c r="M407" s="135"/>
      <c r="N407" s="60"/>
      <c r="O407" s="176"/>
      <c r="P407" s="59">
        <v>0</v>
      </c>
      <c r="Q407" s="183"/>
      <c r="R407" s="183"/>
      <c r="S407" s="183"/>
      <c r="T407" s="183"/>
      <c r="U407" s="183"/>
      <c r="V407" s="183"/>
      <c r="W407" s="59">
        <f>L407+P407</f>
        <v>0</v>
      </c>
    </row>
    <row r="408" spans="1:23" ht="18" customHeight="1">
      <c r="A408" s="74" t="s">
        <v>180</v>
      </c>
      <c r="B408" s="54" t="s">
        <v>353</v>
      </c>
      <c r="C408" s="54" t="s">
        <v>57</v>
      </c>
      <c r="D408" s="54" t="s">
        <v>53</v>
      </c>
      <c r="E408" s="52"/>
      <c r="F408" s="52"/>
      <c r="G408" s="52"/>
      <c r="H408" s="53"/>
      <c r="I408" s="56">
        <f>I409+I428+I434</f>
        <v>33741.3</v>
      </c>
      <c r="J408" s="56">
        <f>J409+J428+J434</f>
        <v>0</v>
      </c>
      <c r="K408" s="56">
        <f>K409+K428+K434</f>
        <v>33741.3</v>
      </c>
      <c r="L408" s="56">
        <f>L409+L428+L434</f>
        <v>20810.6</v>
      </c>
      <c r="M408" s="135"/>
      <c r="N408" s="60"/>
      <c r="O408" s="176"/>
      <c r="P408" s="56">
        <f>P409+P428+P434</f>
        <v>0</v>
      </c>
      <c r="Q408" s="183"/>
      <c r="R408" s="183"/>
      <c r="S408" s="183"/>
      <c r="T408" s="183"/>
      <c r="U408" s="183"/>
      <c r="V408" s="183"/>
      <c r="W408" s="56">
        <f>W409+W428+W434</f>
        <v>20810.6</v>
      </c>
    </row>
    <row r="409" spans="1:23" ht="41.25" customHeight="1">
      <c r="A409" s="73" t="s">
        <v>155</v>
      </c>
      <c r="B409" s="52" t="s">
        <v>353</v>
      </c>
      <c r="C409" s="52" t="s">
        <v>57</v>
      </c>
      <c r="D409" s="52" t="s">
        <v>53</v>
      </c>
      <c r="E409" s="52" t="s">
        <v>279</v>
      </c>
      <c r="F409" s="52"/>
      <c r="G409" s="52"/>
      <c r="H409" s="53"/>
      <c r="I409" s="57">
        <f>I410+I418+I423</f>
        <v>7930</v>
      </c>
      <c r="J409" s="57">
        <f>J410+J418+J423</f>
        <v>0</v>
      </c>
      <c r="K409" s="57">
        <f>K410+K418+K423</f>
        <v>7930</v>
      </c>
      <c r="L409" s="57">
        <f>L410+L418+L423</f>
        <v>7930</v>
      </c>
      <c r="M409" s="135"/>
      <c r="N409" s="60"/>
      <c r="O409" s="176"/>
      <c r="P409" s="57">
        <f>P410+P418+P423</f>
        <v>0</v>
      </c>
      <c r="Q409" s="183"/>
      <c r="R409" s="183"/>
      <c r="S409" s="183"/>
      <c r="T409" s="183"/>
      <c r="U409" s="183"/>
      <c r="V409" s="183"/>
      <c r="W409" s="57">
        <f>W410+W418+W423</f>
        <v>7930</v>
      </c>
    </row>
    <row r="410" spans="1:23" ht="47.25" customHeight="1">
      <c r="A410" s="73" t="s">
        <v>130</v>
      </c>
      <c r="B410" s="52" t="s">
        <v>353</v>
      </c>
      <c r="C410" s="52" t="s">
        <v>57</v>
      </c>
      <c r="D410" s="52" t="s">
        <v>53</v>
      </c>
      <c r="E410" s="52" t="s">
        <v>156</v>
      </c>
      <c r="F410" s="52"/>
      <c r="G410" s="52"/>
      <c r="H410" s="53"/>
      <c r="I410" s="57">
        <f>I411</f>
        <v>7030</v>
      </c>
      <c r="J410" s="57">
        <f>J411</f>
        <v>0</v>
      </c>
      <c r="K410" s="57">
        <f>K411</f>
        <v>7030</v>
      </c>
      <c r="L410" s="57">
        <f>L411</f>
        <v>7030</v>
      </c>
      <c r="M410" s="135"/>
      <c r="N410" s="60"/>
      <c r="O410" s="176"/>
      <c r="P410" s="57">
        <f>P411</f>
        <v>0</v>
      </c>
      <c r="Q410" s="183"/>
      <c r="R410" s="183"/>
      <c r="S410" s="183"/>
      <c r="T410" s="183"/>
      <c r="U410" s="183"/>
      <c r="V410" s="183"/>
      <c r="W410" s="57">
        <f>W411</f>
        <v>7030</v>
      </c>
    </row>
    <row r="411" spans="1:23" ht="18" customHeight="1">
      <c r="A411" s="74" t="s">
        <v>234</v>
      </c>
      <c r="B411" s="52" t="s">
        <v>353</v>
      </c>
      <c r="C411" s="52" t="s">
        <v>57</v>
      </c>
      <c r="D411" s="52" t="s">
        <v>53</v>
      </c>
      <c r="E411" s="52" t="s">
        <v>157</v>
      </c>
      <c r="F411" s="52"/>
      <c r="G411" s="52"/>
      <c r="H411" s="53"/>
      <c r="I411" s="57">
        <f>I412+I415</f>
        <v>7030</v>
      </c>
      <c r="J411" s="57">
        <f>J412+J415</f>
        <v>0</v>
      </c>
      <c r="K411" s="57">
        <f>K412+K415</f>
        <v>7030</v>
      </c>
      <c r="L411" s="57">
        <f>L412+L415</f>
        <v>7030</v>
      </c>
      <c r="M411" s="135"/>
      <c r="N411" s="60"/>
      <c r="O411" s="176"/>
      <c r="P411" s="57">
        <f>P412+P415</f>
        <v>0</v>
      </c>
      <c r="Q411" s="183"/>
      <c r="R411" s="183"/>
      <c r="S411" s="183"/>
      <c r="T411" s="183"/>
      <c r="U411" s="183"/>
      <c r="V411" s="183"/>
      <c r="W411" s="57">
        <f>W412+W415</f>
        <v>7030</v>
      </c>
    </row>
    <row r="412" spans="1:23" ht="42" customHeight="1">
      <c r="A412" s="74" t="s">
        <v>374</v>
      </c>
      <c r="B412" s="52" t="s">
        <v>353</v>
      </c>
      <c r="C412" s="52" t="s">
        <v>57</v>
      </c>
      <c r="D412" s="52" t="s">
        <v>53</v>
      </c>
      <c r="E412" s="52" t="s">
        <v>157</v>
      </c>
      <c r="F412" s="52" t="s">
        <v>110</v>
      </c>
      <c r="G412" s="52"/>
      <c r="H412" s="53"/>
      <c r="I412" s="57">
        <f aca="true" t="shared" si="186" ref="I412:L413">I413</f>
        <v>7000</v>
      </c>
      <c r="J412" s="57">
        <f t="shared" si="186"/>
        <v>0</v>
      </c>
      <c r="K412" s="57">
        <f t="shared" si="186"/>
        <v>7000</v>
      </c>
      <c r="L412" s="57">
        <f t="shared" si="186"/>
        <v>7000</v>
      </c>
      <c r="M412" s="135"/>
      <c r="N412" s="60"/>
      <c r="O412" s="176"/>
      <c r="P412" s="57">
        <f>P413</f>
        <v>0</v>
      </c>
      <c r="Q412" s="183"/>
      <c r="R412" s="183"/>
      <c r="S412" s="183"/>
      <c r="T412" s="183"/>
      <c r="U412" s="183"/>
      <c r="V412" s="183"/>
      <c r="W412" s="57">
        <f>W413</f>
        <v>7000</v>
      </c>
    </row>
    <row r="413" spans="1:23" ht="44.25" customHeight="1">
      <c r="A413" s="74" t="s">
        <v>346</v>
      </c>
      <c r="B413" s="52" t="s">
        <v>353</v>
      </c>
      <c r="C413" s="52" t="s">
        <v>57</v>
      </c>
      <c r="D413" s="52" t="s">
        <v>53</v>
      </c>
      <c r="E413" s="52" t="s">
        <v>157</v>
      </c>
      <c r="F413" s="52" t="s">
        <v>112</v>
      </c>
      <c r="G413" s="52"/>
      <c r="H413" s="53"/>
      <c r="I413" s="57">
        <f t="shared" si="186"/>
        <v>7000</v>
      </c>
      <c r="J413" s="57">
        <f t="shared" si="186"/>
        <v>0</v>
      </c>
      <c r="K413" s="57">
        <f t="shared" si="186"/>
        <v>7000</v>
      </c>
      <c r="L413" s="57">
        <f t="shared" si="186"/>
        <v>7000</v>
      </c>
      <c r="M413" s="135"/>
      <c r="N413" s="60"/>
      <c r="O413" s="176"/>
      <c r="P413" s="57">
        <f>P414</f>
        <v>0</v>
      </c>
      <c r="Q413" s="183"/>
      <c r="R413" s="183"/>
      <c r="S413" s="183"/>
      <c r="T413" s="183"/>
      <c r="U413" s="183"/>
      <c r="V413" s="183"/>
      <c r="W413" s="57">
        <f>W414</f>
        <v>7000</v>
      </c>
    </row>
    <row r="414" spans="1:23" ht="18" customHeight="1">
      <c r="A414" s="77" t="s">
        <v>99</v>
      </c>
      <c r="B414" s="53" t="s">
        <v>353</v>
      </c>
      <c r="C414" s="53" t="s">
        <v>57</v>
      </c>
      <c r="D414" s="53" t="s">
        <v>53</v>
      </c>
      <c r="E414" s="53" t="s">
        <v>157</v>
      </c>
      <c r="F414" s="53" t="s">
        <v>112</v>
      </c>
      <c r="G414" s="53" t="s">
        <v>85</v>
      </c>
      <c r="H414" s="53"/>
      <c r="I414" s="59">
        <v>7000</v>
      </c>
      <c r="J414" s="59">
        <v>0</v>
      </c>
      <c r="K414" s="59">
        <f>I414+J414</f>
        <v>7000</v>
      </c>
      <c r="L414" s="59">
        <v>7000</v>
      </c>
      <c r="M414" s="135"/>
      <c r="N414" s="60"/>
      <c r="O414" s="176"/>
      <c r="P414" s="59">
        <v>0</v>
      </c>
      <c r="Q414" s="183"/>
      <c r="R414" s="183"/>
      <c r="S414" s="183"/>
      <c r="T414" s="183"/>
      <c r="U414" s="183"/>
      <c r="V414" s="183"/>
      <c r="W414" s="59">
        <f>L414+P414</f>
        <v>7000</v>
      </c>
    </row>
    <row r="415" spans="1:23" ht="30" customHeight="1">
      <c r="A415" s="73" t="s">
        <v>124</v>
      </c>
      <c r="B415" s="52" t="s">
        <v>353</v>
      </c>
      <c r="C415" s="52" t="s">
        <v>57</v>
      </c>
      <c r="D415" s="52" t="s">
        <v>53</v>
      </c>
      <c r="E415" s="52" t="s">
        <v>157</v>
      </c>
      <c r="F415" s="52" t="s">
        <v>123</v>
      </c>
      <c r="G415" s="52"/>
      <c r="H415" s="53"/>
      <c r="I415" s="57">
        <f aca="true" t="shared" si="187" ref="I415:L416">I416</f>
        <v>30</v>
      </c>
      <c r="J415" s="57">
        <f t="shared" si="187"/>
        <v>0</v>
      </c>
      <c r="K415" s="57">
        <f t="shared" si="187"/>
        <v>30</v>
      </c>
      <c r="L415" s="57">
        <f t="shared" si="187"/>
        <v>30</v>
      </c>
      <c r="M415" s="135"/>
      <c r="N415" s="60"/>
      <c r="O415" s="176"/>
      <c r="P415" s="57">
        <f>P416</f>
        <v>0</v>
      </c>
      <c r="Q415" s="183"/>
      <c r="R415" s="183"/>
      <c r="S415" s="183"/>
      <c r="T415" s="183"/>
      <c r="U415" s="183"/>
      <c r="V415" s="183"/>
      <c r="W415" s="57">
        <f>W416</f>
        <v>30</v>
      </c>
    </row>
    <row r="416" spans="1:23" ht="18" customHeight="1">
      <c r="A416" s="73" t="s">
        <v>167</v>
      </c>
      <c r="B416" s="52" t="s">
        <v>353</v>
      </c>
      <c r="C416" s="52" t="s">
        <v>57</v>
      </c>
      <c r="D416" s="52" t="s">
        <v>53</v>
      </c>
      <c r="E416" s="52" t="s">
        <v>157</v>
      </c>
      <c r="F416" s="52" t="s">
        <v>166</v>
      </c>
      <c r="G416" s="52"/>
      <c r="H416" s="53"/>
      <c r="I416" s="57">
        <f t="shared" si="187"/>
        <v>30</v>
      </c>
      <c r="J416" s="57">
        <f t="shared" si="187"/>
        <v>0</v>
      </c>
      <c r="K416" s="57">
        <f t="shared" si="187"/>
        <v>30</v>
      </c>
      <c r="L416" s="57">
        <f t="shared" si="187"/>
        <v>30</v>
      </c>
      <c r="M416" s="135"/>
      <c r="N416" s="60"/>
      <c r="O416" s="176"/>
      <c r="P416" s="57">
        <f>P417</f>
        <v>0</v>
      </c>
      <c r="Q416" s="183"/>
      <c r="R416" s="183"/>
      <c r="S416" s="183"/>
      <c r="T416" s="183"/>
      <c r="U416" s="183"/>
      <c r="V416" s="183"/>
      <c r="W416" s="57">
        <f>W417</f>
        <v>30</v>
      </c>
    </row>
    <row r="417" spans="1:23" ht="18" customHeight="1">
      <c r="A417" s="77" t="s">
        <v>99</v>
      </c>
      <c r="B417" s="53" t="s">
        <v>353</v>
      </c>
      <c r="C417" s="53" t="s">
        <v>57</v>
      </c>
      <c r="D417" s="53" t="s">
        <v>53</v>
      </c>
      <c r="E417" s="53" t="s">
        <v>157</v>
      </c>
      <c r="F417" s="53" t="s">
        <v>166</v>
      </c>
      <c r="G417" s="53" t="s">
        <v>85</v>
      </c>
      <c r="H417" s="53"/>
      <c r="I417" s="59">
        <v>30</v>
      </c>
      <c r="J417" s="59">
        <v>0</v>
      </c>
      <c r="K417" s="59">
        <f>I417+J417</f>
        <v>30</v>
      </c>
      <c r="L417" s="59">
        <v>30</v>
      </c>
      <c r="M417" s="135"/>
      <c r="N417" s="60"/>
      <c r="O417" s="176"/>
      <c r="P417" s="59">
        <v>0</v>
      </c>
      <c r="Q417" s="183"/>
      <c r="R417" s="183"/>
      <c r="S417" s="183"/>
      <c r="T417" s="183"/>
      <c r="U417" s="183"/>
      <c r="V417" s="183"/>
      <c r="W417" s="59">
        <f>L417+P417</f>
        <v>30</v>
      </c>
    </row>
    <row r="418" spans="1:23" ht="26.25" customHeight="1">
      <c r="A418" s="73" t="s">
        <v>276</v>
      </c>
      <c r="B418" s="52" t="s">
        <v>353</v>
      </c>
      <c r="C418" s="52" t="s">
        <v>57</v>
      </c>
      <c r="D418" s="52" t="s">
        <v>53</v>
      </c>
      <c r="E418" s="52" t="s">
        <v>280</v>
      </c>
      <c r="F418" s="53"/>
      <c r="G418" s="53"/>
      <c r="H418" s="53"/>
      <c r="I418" s="57">
        <f aca="true" t="shared" si="188" ref="I418:L421">I419</f>
        <v>800</v>
      </c>
      <c r="J418" s="57">
        <f t="shared" si="188"/>
        <v>0</v>
      </c>
      <c r="K418" s="57">
        <f t="shared" si="188"/>
        <v>800</v>
      </c>
      <c r="L418" s="57">
        <f t="shared" si="188"/>
        <v>800</v>
      </c>
      <c r="M418" s="135"/>
      <c r="N418" s="60"/>
      <c r="O418" s="176"/>
      <c r="P418" s="57">
        <f>P419</f>
        <v>0</v>
      </c>
      <c r="Q418" s="183"/>
      <c r="R418" s="183"/>
      <c r="S418" s="183"/>
      <c r="T418" s="183"/>
      <c r="U418" s="183"/>
      <c r="V418" s="183"/>
      <c r="W418" s="57">
        <f>W419</f>
        <v>800</v>
      </c>
    </row>
    <row r="419" spans="1:23" ht="18" customHeight="1">
      <c r="A419" s="74" t="s">
        <v>234</v>
      </c>
      <c r="B419" s="52" t="s">
        <v>353</v>
      </c>
      <c r="C419" s="52" t="s">
        <v>57</v>
      </c>
      <c r="D419" s="52" t="s">
        <v>53</v>
      </c>
      <c r="E419" s="52" t="s">
        <v>281</v>
      </c>
      <c r="F419" s="53"/>
      <c r="G419" s="53"/>
      <c r="H419" s="53"/>
      <c r="I419" s="57">
        <f t="shared" si="188"/>
        <v>800</v>
      </c>
      <c r="J419" s="57">
        <f t="shared" si="188"/>
        <v>0</v>
      </c>
      <c r="K419" s="57">
        <f t="shared" si="188"/>
        <v>800</v>
      </c>
      <c r="L419" s="57">
        <f t="shared" si="188"/>
        <v>800</v>
      </c>
      <c r="M419" s="135"/>
      <c r="N419" s="60"/>
      <c r="O419" s="176"/>
      <c r="P419" s="57">
        <f>P420</f>
        <v>0</v>
      </c>
      <c r="Q419" s="183"/>
      <c r="R419" s="183"/>
      <c r="S419" s="183"/>
      <c r="T419" s="183"/>
      <c r="U419" s="183"/>
      <c r="V419" s="183"/>
      <c r="W419" s="57">
        <f>W420</f>
        <v>800</v>
      </c>
    </row>
    <row r="420" spans="1:23" ht="43.5" customHeight="1">
      <c r="A420" s="74" t="s">
        <v>374</v>
      </c>
      <c r="B420" s="52" t="s">
        <v>353</v>
      </c>
      <c r="C420" s="52" t="s">
        <v>57</v>
      </c>
      <c r="D420" s="52" t="s">
        <v>53</v>
      </c>
      <c r="E420" s="52" t="s">
        <v>281</v>
      </c>
      <c r="F420" s="52" t="s">
        <v>110</v>
      </c>
      <c r="G420" s="53"/>
      <c r="H420" s="53"/>
      <c r="I420" s="57">
        <f t="shared" si="188"/>
        <v>800</v>
      </c>
      <c r="J420" s="57">
        <f t="shared" si="188"/>
        <v>0</v>
      </c>
      <c r="K420" s="57">
        <f t="shared" si="188"/>
        <v>800</v>
      </c>
      <c r="L420" s="57">
        <f t="shared" si="188"/>
        <v>800</v>
      </c>
      <c r="M420" s="135"/>
      <c r="N420" s="60"/>
      <c r="O420" s="176"/>
      <c r="P420" s="57">
        <f>P421</f>
        <v>0</v>
      </c>
      <c r="Q420" s="183"/>
      <c r="R420" s="183"/>
      <c r="S420" s="183"/>
      <c r="T420" s="183"/>
      <c r="U420" s="183"/>
      <c r="V420" s="183"/>
      <c r="W420" s="57">
        <f>W421</f>
        <v>800</v>
      </c>
    </row>
    <row r="421" spans="1:23" ht="45.75" customHeight="1">
      <c r="A421" s="74" t="s">
        <v>346</v>
      </c>
      <c r="B421" s="52" t="s">
        <v>353</v>
      </c>
      <c r="C421" s="52" t="s">
        <v>57</v>
      </c>
      <c r="D421" s="52" t="s">
        <v>53</v>
      </c>
      <c r="E421" s="52" t="s">
        <v>281</v>
      </c>
      <c r="F421" s="52" t="s">
        <v>112</v>
      </c>
      <c r="G421" s="53"/>
      <c r="H421" s="53"/>
      <c r="I421" s="57">
        <f t="shared" si="188"/>
        <v>800</v>
      </c>
      <c r="J421" s="57">
        <f t="shared" si="188"/>
        <v>0</v>
      </c>
      <c r="K421" s="57">
        <f t="shared" si="188"/>
        <v>800</v>
      </c>
      <c r="L421" s="57">
        <f t="shared" si="188"/>
        <v>800</v>
      </c>
      <c r="M421" s="135"/>
      <c r="N421" s="60"/>
      <c r="O421" s="176"/>
      <c r="P421" s="57">
        <f>P422</f>
        <v>0</v>
      </c>
      <c r="Q421" s="183"/>
      <c r="R421" s="183"/>
      <c r="S421" s="183"/>
      <c r="T421" s="183"/>
      <c r="U421" s="183"/>
      <c r="V421" s="183"/>
      <c r="W421" s="57">
        <f>W422</f>
        <v>800</v>
      </c>
    </row>
    <row r="422" spans="1:23" ht="18" customHeight="1">
      <c r="A422" s="77" t="s">
        <v>99</v>
      </c>
      <c r="B422" s="53" t="s">
        <v>353</v>
      </c>
      <c r="C422" s="53" t="s">
        <v>57</v>
      </c>
      <c r="D422" s="53" t="s">
        <v>53</v>
      </c>
      <c r="E422" s="53" t="s">
        <v>281</v>
      </c>
      <c r="F422" s="53" t="s">
        <v>112</v>
      </c>
      <c r="G422" s="53" t="s">
        <v>85</v>
      </c>
      <c r="H422" s="53"/>
      <c r="I422" s="59">
        <v>800</v>
      </c>
      <c r="J422" s="59">
        <v>0</v>
      </c>
      <c r="K422" s="59">
        <f>I422+J422</f>
        <v>800</v>
      </c>
      <c r="L422" s="59">
        <v>800</v>
      </c>
      <c r="M422" s="135"/>
      <c r="N422" s="60"/>
      <c r="O422" s="176"/>
      <c r="P422" s="59">
        <v>0</v>
      </c>
      <c r="Q422" s="183"/>
      <c r="R422" s="183"/>
      <c r="S422" s="183"/>
      <c r="T422" s="183"/>
      <c r="U422" s="183"/>
      <c r="V422" s="183"/>
      <c r="W422" s="59">
        <f>L422+P422</f>
        <v>800</v>
      </c>
    </row>
    <row r="423" spans="1:23" ht="25.5" customHeight="1">
      <c r="A423" s="73" t="s">
        <v>329</v>
      </c>
      <c r="B423" s="52" t="s">
        <v>353</v>
      </c>
      <c r="C423" s="52" t="s">
        <v>57</v>
      </c>
      <c r="D423" s="52" t="s">
        <v>53</v>
      </c>
      <c r="E423" s="52" t="s">
        <v>282</v>
      </c>
      <c r="F423" s="53"/>
      <c r="G423" s="53"/>
      <c r="H423" s="53"/>
      <c r="I423" s="57">
        <f aca="true" t="shared" si="189" ref="I423:L426">I424</f>
        <v>100</v>
      </c>
      <c r="J423" s="57">
        <f t="shared" si="189"/>
        <v>0</v>
      </c>
      <c r="K423" s="57">
        <f t="shared" si="189"/>
        <v>100</v>
      </c>
      <c r="L423" s="57">
        <f t="shared" si="189"/>
        <v>100</v>
      </c>
      <c r="M423" s="135"/>
      <c r="N423" s="60"/>
      <c r="O423" s="176"/>
      <c r="P423" s="57">
        <f>P424</f>
        <v>0</v>
      </c>
      <c r="Q423" s="183"/>
      <c r="R423" s="183"/>
      <c r="S423" s="183"/>
      <c r="T423" s="183"/>
      <c r="U423" s="183"/>
      <c r="V423" s="183"/>
      <c r="W423" s="57">
        <f>W424</f>
        <v>100</v>
      </c>
    </row>
    <row r="424" spans="1:23" ht="18" customHeight="1">
      <c r="A424" s="74" t="s">
        <v>234</v>
      </c>
      <c r="B424" s="52" t="s">
        <v>353</v>
      </c>
      <c r="C424" s="52" t="s">
        <v>57</v>
      </c>
      <c r="D424" s="52" t="s">
        <v>53</v>
      </c>
      <c r="E424" s="52" t="s">
        <v>283</v>
      </c>
      <c r="F424" s="53"/>
      <c r="G424" s="53"/>
      <c r="H424" s="53"/>
      <c r="I424" s="57">
        <f t="shared" si="189"/>
        <v>100</v>
      </c>
      <c r="J424" s="57">
        <f t="shared" si="189"/>
        <v>0</v>
      </c>
      <c r="K424" s="57">
        <f t="shared" si="189"/>
        <v>100</v>
      </c>
      <c r="L424" s="57">
        <f t="shared" si="189"/>
        <v>100</v>
      </c>
      <c r="M424" s="135"/>
      <c r="N424" s="60"/>
      <c r="O424" s="176"/>
      <c r="P424" s="57">
        <f>P425</f>
        <v>0</v>
      </c>
      <c r="Q424" s="183"/>
      <c r="R424" s="183"/>
      <c r="S424" s="183"/>
      <c r="T424" s="183"/>
      <c r="U424" s="183"/>
      <c r="V424" s="183"/>
      <c r="W424" s="57">
        <f>W425</f>
        <v>100</v>
      </c>
    </row>
    <row r="425" spans="1:23" ht="42.75" customHeight="1">
      <c r="A425" s="74" t="s">
        <v>374</v>
      </c>
      <c r="B425" s="52" t="s">
        <v>353</v>
      </c>
      <c r="C425" s="52" t="s">
        <v>57</v>
      </c>
      <c r="D425" s="52" t="s">
        <v>53</v>
      </c>
      <c r="E425" s="52" t="s">
        <v>283</v>
      </c>
      <c r="F425" s="52" t="s">
        <v>110</v>
      </c>
      <c r="G425" s="53"/>
      <c r="H425" s="53"/>
      <c r="I425" s="57">
        <f t="shared" si="189"/>
        <v>100</v>
      </c>
      <c r="J425" s="57">
        <f t="shared" si="189"/>
        <v>0</v>
      </c>
      <c r="K425" s="57">
        <f t="shared" si="189"/>
        <v>100</v>
      </c>
      <c r="L425" s="57">
        <f t="shared" si="189"/>
        <v>100</v>
      </c>
      <c r="M425" s="135"/>
      <c r="N425" s="60"/>
      <c r="O425" s="176"/>
      <c r="P425" s="57">
        <f>P426</f>
        <v>0</v>
      </c>
      <c r="Q425" s="183"/>
      <c r="R425" s="183"/>
      <c r="S425" s="183"/>
      <c r="T425" s="183"/>
      <c r="U425" s="183"/>
      <c r="V425" s="183"/>
      <c r="W425" s="57">
        <f>W426</f>
        <v>100</v>
      </c>
    </row>
    <row r="426" spans="1:23" ht="42" customHeight="1">
      <c r="A426" s="74" t="s">
        <v>346</v>
      </c>
      <c r="B426" s="52" t="s">
        <v>353</v>
      </c>
      <c r="C426" s="52" t="s">
        <v>57</v>
      </c>
      <c r="D426" s="52" t="s">
        <v>53</v>
      </c>
      <c r="E426" s="52" t="s">
        <v>283</v>
      </c>
      <c r="F426" s="52" t="s">
        <v>112</v>
      </c>
      <c r="G426" s="53"/>
      <c r="H426" s="53"/>
      <c r="I426" s="57">
        <f t="shared" si="189"/>
        <v>100</v>
      </c>
      <c r="J426" s="57">
        <f t="shared" si="189"/>
        <v>0</v>
      </c>
      <c r="K426" s="57">
        <f t="shared" si="189"/>
        <v>100</v>
      </c>
      <c r="L426" s="57">
        <f t="shared" si="189"/>
        <v>100</v>
      </c>
      <c r="M426" s="135"/>
      <c r="N426" s="60"/>
      <c r="O426" s="176"/>
      <c r="P426" s="57">
        <f>P427</f>
        <v>0</v>
      </c>
      <c r="Q426" s="183"/>
      <c r="R426" s="183"/>
      <c r="S426" s="183"/>
      <c r="T426" s="183"/>
      <c r="U426" s="183"/>
      <c r="V426" s="183"/>
      <c r="W426" s="57">
        <f>W427</f>
        <v>100</v>
      </c>
    </row>
    <row r="427" spans="1:23" ht="18" customHeight="1">
      <c r="A427" s="77" t="s">
        <v>99</v>
      </c>
      <c r="B427" s="53" t="s">
        <v>353</v>
      </c>
      <c r="C427" s="53" t="s">
        <v>57</v>
      </c>
      <c r="D427" s="53" t="s">
        <v>53</v>
      </c>
      <c r="E427" s="53" t="s">
        <v>283</v>
      </c>
      <c r="F427" s="53" t="s">
        <v>112</v>
      </c>
      <c r="G427" s="53" t="s">
        <v>85</v>
      </c>
      <c r="H427" s="53"/>
      <c r="I427" s="59">
        <v>100</v>
      </c>
      <c r="J427" s="59">
        <v>0</v>
      </c>
      <c r="K427" s="59">
        <f>I427+J427</f>
        <v>100</v>
      </c>
      <c r="L427" s="59">
        <v>100</v>
      </c>
      <c r="M427" s="135"/>
      <c r="N427" s="60"/>
      <c r="O427" s="176"/>
      <c r="P427" s="59">
        <v>0</v>
      </c>
      <c r="Q427" s="183"/>
      <c r="R427" s="183"/>
      <c r="S427" s="183"/>
      <c r="T427" s="183"/>
      <c r="U427" s="183"/>
      <c r="V427" s="183"/>
      <c r="W427" s="59">
        <f>L427+P427</f>
        <v>100</v>
      </c>
    </row>
    <row r="428" spans="1:23" ht="54.75" customHeight="1">
      <c r="A428" s="74" t="s">
        <v>347</v>
      </c>
      <c r="B428" s="52" t="s">
        <v>353</v>
      </c>
      <c r="C428" s="52" t="s">
        <v>57</v>
      </c>
      <c r="D428" s="52" t="s">
        <v>53</v>
      </c>
      <c r="E428" s="52" t="s">
        <v>272</v>
      </c>
      <c r="F428" s="52"/>
      <c r="G428" s="52"/>
      <c r="H428" s="53"/>
      <c r="I428" s="57">
        <f aca="true" t="shared" si="190" ref="I428:L432">I429</f>
        <v>12500</v>
      </c>
      <c r="J428" s="57">
        <f t="shared" si="190"/>
        <v>0</v>
      </c>
      <c r="K428" s="57">
        <f t="shared" si="190"/>
        <v>12500</v>
      </c>
      <c r="L428" s="57">
        <f t="shared" si="190"/>
        <v>12500</v>
      </c>
      <c r="M428" s="135"/>
      <c r="N428" s="60"/>
      <c r="O428" s="176"/>
      <c r="P428" s="57">
        <f>P429</f>
        <v>0</v>
      </c>
      <c r="Q428" s="183"/>
      <c r="R428" s="183"/>
      <c r="S428" s="183"/>
      <c r="T428" s="183"/>
      <c r="U428" s="183"/>
      <c r="V428" s="183"/>
      <c r="W428" s="57">
        <f>W429</f>
        <v>12500</v>
      </c>
    </row>
    <row r="429" spans="1:23" ht="57" customHeight="1">
      <c r="A429" s="74" t="s">
        <v>350</v>
      </c>
      <c r="B429" s="52" t="s">
        <v>353</v>
      </c>
      <c r="C429" s="52" t="s">
        <v>57</v>
      </c>
      <c r="D429" s="52" t="s">
        <v>53</v>
      </c>
      <c r="E429" s="52" t="s">
        <v>274</v>
      </c>
      <c r="F429" s="52"/>
      <c r="G429" s="52"/>
      <c r="H429" s="53"/>
      <c r="I429" s="57">
        <f t="shared" si="190"/>
        <v>12500</v>
      </c>
      <c r="J429" s="57">
        <f t="shared" si="190"/>
        <v>0</v>
      </c>
      <c r="K429" s="57">
        <f t="shared" si="190"/>
        <v>12500</v>
      </c>
      <c r="L429" s="57">
        <f t="shared" si="190"/>
        <v>12500</v>
      </c>
      <c r="M429" s="135"/>
      <c r="N429" s="60"/>
      <c r="O429" s="176"/>
      <c r="P429" s="57">
        <f>P430</f>
        <v>0</v>
      </c>
      <c r="Q429" s="183"/>
      <c r="R429" s="183"/>
      <c r="S429" s="183"/>
      <c r="T429" s="183"/>
      <c r="U429" s="183"/>
      <c r="V429" s="183"/>
      <c r="W429" s="57">
        <f>W430</f>
        <v>12500</v>
      </c>
    </row>
    <row r="430" spans="1:23" ht="18" customHeight="1">
      <c r="A430" s="74" t="s">
        <v>234</v>
      </c>
      <c r="B430" s="52" t="s">
        <v>353</v>
      </c>
      <c r="C430" s="52" t="s">
        <v>57</v>
      </c>
      <c r="D430" s="52" t="s">
        <v>53</v>
      </c>
      <c r="E430" s="52" t="s">
        <v>275</v>
      </c>
      <c r="F430" s="52"/>
      <c r="G430" s="52"/>
      <c r="H430" s="53"/>
      <c r="I430" s="57">
        <f t="shared" si="190"/>
        <v>12500</v>
      </c>
      <c r="J430" s="57">
        <f t="shared" si="190"/>
        <v>0</v>
      </c>
      <c r="K430" s="57">
        <f t="shared" si="190"/>
        <v>12500</v>
      </c>
      <c r="L430" s="57">
        <f t="shared" si="190"/>
        <v>12500</v>
      </c>
      <c r="M430" s="135"/>
      <c r="N430" s="60"/>
      <c r="O430" s="176"/>
      <c r="P430" s="57">
        <f>P431</f>
        <v>0</v>
      </c>
      <c r="Q430" s="183"/>
      <c r="R430" s="183"/>
      <c r="S430" s="183"/>
      <c r="T430" s="183"/>
      <c r="U430" s="183"/>
      <c r="V430" s="183"/>
      <c r="W430" s="57">
        <f>W431</f>
        <v>12500</v>
      </c>
    </row>
    <row r="431" spans="1:23" ht="42" customHeight="1">
      <c r="A431" s="74" t="s">
        <v>374</v>
      </c>
      <c r="B431" s="52" t="s">
        <v>353</v>
      </c>
      <c r="C431" s="52" t="s">
        <v>57</v>
      </c>
      <c r="D431" s="52" t="s">
        <v>53</v>
      </c>
      <c r="E431" s="52" t="s">
        <v>275</v>
      </c>
      <c r="F431" s="52" t="s">
        <v>110</v>
      </c>
      <c r="G431" s="52"/>
      <c r="H431" s="53"/>
      <c r="I431" s="57">
        <f t="shared" si="190"/>
        <v>12500</v>
      </c>
      <c r="J431" s="57">
        <f t="shared" si="190"/>
        <v>0</v>
      </c>
      <c r="K431" s="57">
        <f t="shared" si="190"/>
        <v>12500</v>
      </c>
      <c r="L431" s="57">
        <f t="shared" si="190"/>
        <v>12500</v>
      </c>
      <c r="M431" s="135"/>
      <c r="N431" s="60"/>
      <c r="O431" s="176"/>
      <c r="P431" s="57">
        <f>P432</f>
        <v>0</v>
      </c>
      <c r="Q431" s="183"/>
      <c r="R431" s="183"/>
      <c r="S431" s="183"/>
      <c r="T431" s="183"/>
      <c r="U431" s="183"/>
      <c r="V431" s="183"/>
      <c r="W431" s="57">
        <f>W432</f>
        <v>12500</v>
      </c>
    </row>
    <row r="432" spans="1:23" ht="45.75" customHeight="1">
      <c r="A432" s="74" t="s">
        <v>346</v>
      </c>
      <c r="B432" s="52" t="s">
        <v>353</v>
      </c>
      <c r="C432" s="52" t="s">
        <v>57</v>
      </c>
      <c r="D432" s="52" t="s">
        <v>53</v>
      </c>
      <c r="E432" s="52" t="s">
        <v>275</v>
      </c>
      <c r="F432" s="52" t="s">
        <v>112</v>
      </c>
      <c r="G432" s="52"/>
      <c r="H432" s="53"/>
      <c r="I432" s="57">
        <f t="shared" si="190"/>
        <v>12500</v>
      </c>
      <c r="J432" s="57">
        <f t="shared" si="190"/>
        <v>0</v>
      </c>
      <c r="K432" s="57">
        <f t="shared" si="190"/>
        <v>12500</v>
      </c>
      <c r="L432" s="57">
        <f t="shared" si="190"/>
        <v>12500</v>
      </c>
      <c r="M432" s="135"/>
      <c r="N432" s="60"/>
      <c r="O432" s="176"/>
      <c r="P432" s="57">
        <f>P433</f>
        <v>0</v>
      </c>
      <c r="Q432" s="183"/>
      <c r="R432" s="183"/>
      <c r="S432" s="183"/>
      <c r="T432" s="183"/>
      <c r="U432" s="183"/>
      <c r="V432" s="183"/>
      <c r="W432" s="57">
        <f>W433</f>
        <v>12500</v>
      </c>
    </row>
    <row r="433" spans="1:23" ht="18" customHeight="1">
      <c r="A433" s="77" t="s">
        <v>99</v>
      </c>
      <c r="B433" s="53" t="s">
        <v>353</v>
      </c>
      <c r="C433" s="53" t="s">
        <v>57</v>
      </c>
      <c r="D433" s="53" t="s">
        <v>53</v>
      </c>
      <c r="E433" s="53" t="s">
        <v>275</v>
      </c>
      <c r="F433" s="53" t="s">
        <v>112</v>
      </c>
      <c r="G433" s="53" t="s">
        <v>85</v>
      </c>
      <c r="H433" s="53"/>
      <c r="I433" s="59">
        <v>12500</v>
      </c>
      <c r="J433" s="59">
        <v>0</v>
      </c>
      <c r="K433" s="59">
        <f>I433+J433</f>
        <v>12500</v>
      </c>
      <c r="L433" s="59">
        <v>12500</v>
      </c>
      <c r="M433" s="135"/>
      <c r="N433" s="60"/>
      <c r="O433" s="176"/>
      <c r="P433" s="59">
        <v>0</v>
      </c>
      <c r="Q433" s="183"/>
      <c r="R433" s="183"/>
      <c r="S433" s="183"/>
      <c r="T433" s="183"/>
      <c r="U433" s="183"/>
      <c r="V433" s="183"/>
      <c r="W433" s="59">
        <f>L433+P433</f>
        <v>12500</v>
      </c>
    </row>
    <row r="434" spans="1:23" ht="43.5" customHeight="1">
      <c r="A434" s="84" t="s">
        <v>405</v>
      </c>
      <c r="B434" s="52" t="s">
        <v>353</v>
      </c>
      <c r="C434" s="52" t="s">
        <v>57</v>
      </c>
      <c r="D434" s="52" t="s">
        <v>53</v>
      </c>
      <c r="E434" s="52" t="s">
        <v>4</v>
      </c>
      <c r="F434" s="52"/>
      <c r="G434" s="52"/>
      <c r="H434" s="53"/>
      <c r="I434" s="57">
        <f>I435</f>
        <v>13311.300000000001</v>
      </c>
      <c r="J434" s="57">
        <f>J435</f>
        <v>0</v>
      </c>
      <c r="K434" s="57">
        <f>K435</f>
        <v>13311.300000000001</v>
      </c>
      <c r="L434" s="57">
        <f>L435</f>
        <v>380.6</v>
      </c>
      <c r="M434" s="135"/>
      <c r="N434" s="60"/>
      <c r="O434" s="176"/>
      <c r="P434" s="57">
        <f>P435</f>
        <v>0</v>
      </c>
      <c r="Q434" s="183"/>
      <c r="R434" s="183"/>
      <c r="S434" s="183"/>
      <c r="T434" s="183"/>
      <c r="U434" s="183"/>
      <c r="V434" s="183"/>
      <c r="W434" s="57">
        <f>W435</f>
        <v>380.6</v>
      </c>
    </row>
    <row r="435" spans="1:23" ht="60" customHeight="1">
      <c r="A435" s="74" t="s">
        <v>5</v>
      </c>
      <c r="B435" s="52" t="s">
        <v>353</v>
      </c>
      <c r="C435" s="52" t="s">
        <v>57</v>
      </c>
      <c r="D435" s="52" t="s">
        <v>53</v>
      </c>
      <c r="E435" s="52" t="s">
        <v>6</v>
      </c>
      <c r="F435" s="52"/>
      <c r="G435" s="52"/>
      <c r="H435" s="53"/>
      <c r="I435" s="57">
        <f>I436+I440+I444</f>
        <v>13311.300000000001</v>
      </c>
      <c r="J435" s="57">
        <f>J436+J440+J444</f>
        <v>0</v>
      </c>
      <c r="K435" s="57">
        <f>K436+K440+K444</f>
        <v>13311.300000000001</v>
      </c>
      <c r="L435" s="57">
        <f>L436+L440+L444</f>
        <v>380.6</v>
      </c>
      <c r="M435" s="135"/>
      <c r="N435" s="60"/>
      <c r="O435" s="176"/>
      <c r="P435" s="57">
        <f>P436+P440+P444</f>
        <v>0</v>
      </c>
      <c r="Q435" s="183"/>
      <c r="R435" s="183"/>
      <c r="S435" s="183"/>
      <c r="T435" s="183"/>
      <c r="U435" s="183"/>
      <c r="V435" s="183"/>
      <c r="W435" s="57">
        <f>W436+W440+W444</f>
        <v>380.6</v>
      </c>
    </row>
    <row r="436" spans="1:23" ht="18" customHeight="1">
      <c r="A436" s="74" t="s">
        <v>234</v>
      </c>
      <c r="B436" s="52" t="s">
        <v>353</v>
      </c>
      <c r="C436" s="52" t="s">
        <v>57</v>
      </c>
      <c r="D436" s="52" t="s">
        <v>53</v>
      </c>
      <c r="E436" s="52" t="s">
        <v>7</v>
      </c>
      <c r="F436" s="52"/>
      <c r="G436" s="52"/>
      <c r="H436" s="53"/>
      <c r="I436" s="57">
        <f aca="true" t="shared" si="191" ref="I436:L438">I437</f>
        <v>130.6</v>
      </c>
      <c r="J436" s="57">
        <f t="shared" si="191"/>
        <v>0</v>
      </c>
      <c r="K436" s="57">
        <f t="shared" si="191"/>
        <v>130.6</v>
      </c>
      <c r="L436" s="57">
        <f t="shared" si="191"/>
        <v>130.6</v>
      </c>
      <c r="M436" s="135"/>
      <c r="N436" s="60"/>
      <c r="O436" s="176"/>
      <c r="P436" s="57">
        <f>P437</f>
        <v>0</v>
      </c>
      <c r="Q436" s="183"/>
      <c r="R436" s="183"/>
      <c r="S436" s="183"/>
      <c r="T436" s="183"/>
      <c r="U436" s="183"/>
      <c r="V436" s="183"/>
      <c r="W436" s="57">
        <f>W437</f>
        <v>130.6</v>
      </c>
    </row>
    <row r="437" spans="1:23" ht="43.5" customHeight="1">
      <c r="A437" s="74" t="s">
        <v>374</v>
      </c>
      <c r="B437" s="52" t="s">
        <v>353</v>
      </c>
      <c r="C437" s="52" t="s">
        <v>57</v>
      </c>
      <c r="D437" s="52" t="s">
        <v>53</v>
      </c>
      <c r="E437" s="52" t="s">
        <v>7</v>
      </c>
      <c r="F437" s="52" t="s">
        <v>110</v>
      </c>
      <c r="G437" s="52"/>
      <c r="H437" s="53"/>
      <c r="I437" s="57">
        <f t="shared" si="191"/>
        <v>130.6</v>
      </c>
      <c r="J437" s="57">
        <f t="shared" si="191"/>
        <v>0</v>
      </c>
      <c r="K437" s="57">
        <f t="shared" si="191"/>
        <v>130.6</v>
      </c>
      <c r="L437" s="57">
        <f t="shared" si="191"/>
        <v>130.6</v>
      </c>
      <c r="M437" s="135"/>
      <c r="N437" s="60"/>
      <c r="O437" s="176"/>
      <c r="P437" s="57">
        <f>P438</f>
        <v>0</v>
      </c>
      <c r="Q437" s="183"/>
      <c r="R437" s="183"/>
      <c r="S437" s="183"/>
      <c r="T437" s="183"/>
      <c r="U437" s="183"/>
      <c r="V437" s="183"/>
      <c r="W437" s="57">
        <f>W438</f>
        <v>130.6</v>
      </c>
    </row>
    <row r="438" spans="1:23" ht="44.25" customHeight="1">
      <c r="A438" s="74" t="s">
        <v>346</v>
      </c>
      <c r="B438" s="52" t="s">
        <v>353</v>
      </c>
      <c r="C438" s="52" t="s">
        <v>57</v>
      </c>
      <c r="D438" s="52" t="s">
        <v>53</v>
      </c>
      <c r="E438" s="52" t="s">
        <v>7</v>
      </c>
      <c r="F438" s="52" t="s">
        <v>112</v>
      </c>
      <c r="G438" s="52"/>
      <c r="H438" s="53"/>
      <c r="I438" s="57">
        <f t="shared" si="191"/>
        <v>130.6</v>
      </c>
      <c r="J438" s="57">
        <f t="shared" si="191"/>
        <v>0</v>
      </c>
      <c r="K438" s="57">
        <f t="shared" si="191"/>
        <v>130.6</v>
      </c>
      <c r="L438" s="57">
        <f t="shared" si="191"/>
        <v>130.6</v>
      </c>
      <c r="M438" s="135"/>
      <c r="N438" s="60"/>
      <c r="O438" s="176"/>
      <c r="P438" s="57">
        <f>P439</f>
        <v>0</v>
      </c>
      <c r="Q438" s="183"/>
      <c r="R438" s="183"/>
      <c r="S438" s="183"/>
      <c r="T438" s="183"/>
      <c r="U438" s="183"/>
      <c r="V438" s="183"/>
      <c r="W438" s="57">
        <f>W439</f>
        <v>130.6</v>
      </c>
    </row>
    <row r="439" spans="1:23" ht="13.5" customHeight="1">
      <c r="A439" s="77" t="s">
        <v>99</v>
      </c>
      <c r="B439" s="53" t="s">
        <v>353</v>
      </c>
      <c r="C439" s="53" t="s">
        <v>57</v>
      </c>
      <c r="D439" s="53" t="s">
        <v>53</v>
      </c>
      <c r="E439" s="53" t="s">
        <v>7</v>
      </c>
      <c r="F439" s="53" t="s">
        <v>112</v>
      </c>
      <c r="G439" s="53" t="s">
        <v>85</v>
      </c>
      <c r="H439" s="53"/>
      <c r="I439" s="59">
        <v>130.6</v>
      </c>
      <c r="J439" s="59">
        <v>0</v>
      </c>
      <c r="K439" s="59">
        <f>I439+J439</f>
        <v>130.6</v>
      </c>
      <c r="L439" s="59">
        <v>130.6</v>
      </c>
      <c r="M439" s="135"/>
      <c r="N439" s="60"/>
      <c r="O439" s="176"/>
      <c r="P439" s="59">
        <v>0</v>
      </c>
      <c r="Q439" s="183"/>
      <c r="R439" s="183"/>
      <c r="S439" s="183"/>
      <c r="T439" s="183"/>
      <c r="U439" s="183"/>
      <c r="V439" s="183"/>
      <c r="W439" s="59">
        <f>L439+P439</f>
        <v>130.6</v>
      </c>
    </row>
    <row r="440" spans="1:23" ht="18" customHeight="1">
      <c r="A440" s="74" t="s">
        <v>234</v>
      </c>
      <c r="B440" s="52" t="s">
        <v>353</v>
      </c>
      <c r="C440" s="52" t="s">
        <v>57</v>
      </c>
      <c r="D440" s="52" t="s">
        <v>53</v>
      </c>
      <c r="E440" s="52" t="s">
        <v>7</v>
      </c>
      <c r="F440" s="52"/>
      <c r="G440" s="52"/>
      <c r="H440" s="53"/>
      <c r="I440" s="57">
        <f aca="true" t="shared" si="192" ref="I440:L442">I441</f>
        <v>12930.7</v>
      </c>
      <c r="J440" s="57">
        <f t="shared" si="192"/>
        <v>0</v>
      </c>
      <c r="K440" s="57">
        <f t="shared" si="192"/>
        <v>12930.7</v>
      </c>
      <c r="L440" s="57">
        <f t="shared" si="192"/>
        <v>0</v>
      </c>
      <c r="M440" s="135"/>
      <c r="N440" s="60"/>
      <c r="O440" s="176"/>
      <c r="P440" s="57">
        <f>P441</f>
        <v>0</v>
      </c>
      <c r="Q440" s="183"/>
      <c r="R440" s="183"/>
      <c r="S440" s="183"/>
      <c r="T440" s="183"/>
      <c r="U440" s="183"/>
      <c r="V440" s="183"/>
      <c r="W440" s="57">
        <f>W441</f>
        <v>0</v>
      </c>
    </row>
    <row r="441" spans="1:23" ht="43.5" customHeight="1">
      <c r="A441" s="74" t="s">
        <v>374</v>
      </c>
      <c r="B441" s="52" t="s">
        <v>353</v>
      </c>
      <c r="C441" s="52" t="s">
        <v>57</v>
      </c>
      <c r="D441" s="52" t="s">
        <v>53</v>
      </c>
      <c r="E441" s="52" t="s">
        <v>7</v>
      </c>
      <c r="F441" s="52" t="s">
        <v>110</v>
      </c>
      <c r="G441" s="52"/>
      <c r="H441" s="53"/>
      <c r="I441" s="57">
        <f t="shared" si="192"/>
        <v>12930.7</v>
      </c>
      <c r="J441" s="57">
        <f t="shared" si="192"/>
        <v>0</v>
      </c>
      <c r="K441" s="57">
        <f t="shared" si="192"/>
        <v>12930.7</v>
      </c>
      <c r="L441" s="57">
        <f t="shared" si="192"/>
        <v>0</v>
      </c>
      <c r="M441" s="135"/>
      <c r="N441" s="60"/>
      <c r="O441" s="176"/>
      <c r="P441" s="57">
        <f>P442</f>
        <v>0</v>
      </c>
      <c r="Q441" s="183"/>
      <c r="R441" s="183"/>
      <c r="S441" s="183"/>
      <c r="T441" s="183"/>
      <c r="U441" s="183"/>
      <c r="V441" s="183"/>
      <c r="W441" s="57">
        <f>W442</f>
        <v>0</v>
      </c>
    </row>
    <row r="442" spans="1:23" ht="45" customHeight="1">
      <c r="A442" s="74" t="s">
        <v>346</v>
      </c>
      <c r="B442" s="52" t="s">
        <v>353</v>
      </c>
      <c r="C442" s="52" t="s">
        <v>57</v>
      </c>
      <c r="D442" s="52" t="s">
        <v>53</v>
      </c>
      <c r="E442" s="52" t="s">
        <v>7</v>
      </c>
      <c r="F442" s="52" t="s">
        <v>112</v>
      </c>
      <c r="G442" s="52"/>
      <c r="H442" s="53"/>
      <c r="I442" s="57">
        <f t="shared" si="192"/>
        <v>12930.7</v>
      </c>
      <c r="J442" s="57">
        <f t="shared" si="192"/>
        <v>0</v>
      </c>
      <c r="K442" s="57">
        <f t="shared" si="192"/>
        <v>12930.7</v>
      </c>
      <c r="L442" s="57">
        <f t="shared" si="192"/>
        <v>0</v>
      </c>
      <c r="M442" s="135"/>
      <c r="N442" s="60"/>
      <c r="O442" s="176"/>
      <c r="P442" s="57">
        <f>P443</f>
        <v>0</v>
      </c>
      <c r="Q442" s="183"/>
      <c r="R442" s="183"/>
      <c r="S442" s="183"/>
      <c r="T442" s="183"/>
      <c r="U442" s="183"/>
      <c r="V442" s="183"/>
      <c r="W442" s="57">
        <f>W443</f>
        <v>0</v>
      </c>
    </row>
    <row r="443" spans="1:23" ht="18" customHeight="1">
      <c r="A443" s="77" t="s">
        <v>100</v>
      </c>
      <c r="B443" s="53" t="s">
        <v>353</v>
      </c>
      <c r="C443" s="53" t="s">
        <v>57</v>
      </c>
      <c r="D443" s="53" t="s">
        <v>53</v>
      </c>
      <c r="E443" s="53" t="s">
        <v>7</v>
      </c>
      <c r="F443" s="53" t="s">
        <v>112</v>
      </c>
      <c r="G443" s="53" t="s">
        <v>86</v>
      </c>
      <c r="H443" s="53"/>
      <c r="I443" s="59">
        <v>12930.7</v>
      </c>
      <c r="J443" s="59">
        <v>0</v>
      </c>
      <c r="K443" s="59">
        <f>I443+J443</f>
        <v>12930.7</v>
      </c>
      <c r="L443" s="59">
        <v>0</v>
      </c>
      <c r="M443" s="135"/>
      <c r="N443" s="60"/>
      <c r="O443" s="176"/>
      <c r="P443" s="59">
        <v>0</v>
      </c>
      <c r="Q443" s="183"/>
      <c r="R443" s="183"/>
      <c r="S443" s="183"/>
      <c r="T443" s="183"/>
      <c r="U443" s="183"/>
      <c r="V443" s="183"/>
      <c r="W443" s="59">
        <f>L443+P443</f>
        <v>0</v>
      </c>
    </row>
    <row r="444" spans="1:23" ht="18" customHeight="1">
      <c r="A444" s="74" t="s">
        <v>234</v>
      </c>
      <c r="B444" s="52" t="s">
        <v>353</v>
      </c>
      <c r="C444" s="52" t="s">
        <v>57</v>
      </c>
      <c r="D444" s="52" t="s">
        <v>53</v>
      </c>
      <c r="E444" s="52" t="s">
        <v>354</v>
      </c>
      <c r="F444" s="52"/>
      <c r="G444" s="52"/>
      <c r="H444" s="53"/>
      <c r="I444" s="57">
        <f aca="true" t="shared" si="193" ref="I444:L446">I445</f>
        <v>250</v>
      </c>
      <c r="J444" s="57">
        <f t="shared" si="193"/>
        <v>0</v>
      </c>
      <c r="K444" s="57">
        <f t="shared" si="193"/>
        <v>250</v>
      </c>
      <c r="L444" s="57">
        <f t="shared" si="193"/>
        <v>250</v>
      </c>
      <c r="M444" s="135"/>
      <c r="N444" s="60"/>
      <c r="O444" s="176"/>
      <c r="P444" s="57">
        <f>P445</f>
        <v>0</v>
      </c>
      <c r="Q444" s="183"/>
      <c r="R444" s="183"/>
      <c r="S444" s="183"/>
      <c r="T444" s="183"/>
      <c r="U444" s="183"/>
      <c r="V444" s="183"/>
      <c r="W444" s="57">
        <f>W445</f>
        <v>250</v>
      </c>
    </row>
    <row r="445" spans="1:23" ht="40.5" customHeight="1">
      <c r="A445" s="74" t="s">
        <v>374</v>
      </c>
      <c r="B445" s="52" t="s">
        <v>353</v>
      </c>
      <c r="C445" s="52" t="s">
        <v>57</v>
      </c>
      <c r="D445" s="52" t="s">
        <v>53</v>
      </c>
      <c r="E445" s="52" t="s">
        <v>354</v>
      </c>
      <c r="F445" s="52" t="s">
        <v>110</v>
      </c>
      <c r="G445" s="52"/>
      <c r="H445" s="53"/>
      <c r="I445" s="57">
        <f t="shared" si="193"/>
        <v>250</v>
      </c>
      <c r="J445" s="57">
        <f t="shared" si="193"/>
        <v>0</v>
      </c>
      <c r="K445" s="57">
        <f t="shared" si="193"/>
        <v>250</v>
      </c>
      <c r="L445" s="57">
        <f t="shared" si="193"/>
        <v>250</v>
      </c>
      <c r="M445" s="135"/>
      <c r="N445" s="60"/>
      <c r="O445" s="176"/>
      <c r="P445" s="57">
        <f>P446</f>
        <v>0</v>
      </c>
      <c r="Q445" s="183"/>
      <c r="R445" s="183"/>
      <c r="S445" s="183"/>
      <c r="T445" s="183"/>
      <c r="U445" s="183"/>
      <c r="V445" s="183"/>
      <c r="W445" s="57">
        <f>W446</f>
        <v>250</v>
      </c>
    </row>
    <row r="446" spans="1:23" ht="45" customHeight="1">
      <c r="A446" s="74" t="s">
        <v>346</v>
      </c>
      <c r="B446" s="52" t="s">
        <v>353</v>
      </c>
      <c r="C446" s="52" t="s">
        <v>57</v>
      </c>
      <c r="D446" s="52" t="s">
        <v>53</v>
      </c>
      <c r="E446" s="52" t="s">
        <v>354</v>
      </c>
      <c r="F446" s="52" t="s">
        <v>112</v>
      </c>
      <c r="G446" s="52"/>
      <c r="H446" s="53"/>
      <c r="I446" s="57">
        <f t="shared" si="193"/>
        <v>250</v>
      </c>
      <c r="J446" s="57">
        <f t="shared" si="193"/>
        <v>0</v>
      </c>
      <c r="K446" s="57">
        <f t="shared" si="193"/>
        <v>250</v>
      </c>
      <c r="L446" s="57">
        <f t="shared" si="193"/>
        <v>250</v>
      </c>
      <c r="M446" s="135"/>
      <c r="N446" s="60"/>
      <c r="O446" s="176"/>
      <c r="P446" s="57">
        <f>P447</f>
        <v>0</v>
      </c>
      <c r="Q446" s="183"/>
      <c r="R446" s="183"/>
      <c r="S446" s="183"/>
      <c r="T446" s="183"/>
      <c r="U446" s="183"/>
      <c r="V446" s="183"/>
      <c r="W446" s="57">
        <f>W447</f>
        <v>250</v>
      </c>
    </row>
    <row r="447" spans="1:23" ht="18" customHeight="1">
      <c r="A447" s="77" t="s">
        <v>99</v>
      </c>
      <c r="B447" s="53" t="s">
        <v>353</v>
      </c>
      <c r="C447" s="53" t="s">
        <v>57</v>
      </c>
      <c r="D447" s="53" t="s">
        <v>53</v>
      </c>
      <c r="E447" s="53" t="s">
        <v>354</v>
      </c>
      <c r="F447" s="53" t="s">
        <v>112</v>
      </c>
      <c r="G447" s="53" t="s">
        <v>85</v>
      </c>
      <c r="H447" s="53"/>
      <c r="I447" s="59">
        <v>250</v>
      </c>
      <c r="J447" s="59">
        <v>0</v>
      </c>
      <c r="K447" s="59">
        <f>I447+J447</f>
        <v>250</v>
      </c>
      <c r="L447" s="59">
        <v>250</v>
      </c>
      <c r="M447" s="135"/>
      <c r="N447" s="60"/>
      <c r="O447" s="176"/>
      <c r="P447" s="59">
        <v>0</v>
      </c>
      <c r="Q447" s="183"/>
      <c r="R447" s="183"/>
      <c r="S447" s="183"/>
      <c r="T447" s="183"/>
      <c r="U447" s="183"/>
      <c r="V447" s="183"/>
      <c r="W447" s="59">
        <f>L447+P447</f>
        <v>250</v>
      </c>
    </row>
    <row r="448" spans="1:23" ht="28.5" customHeight="1">
      <c r="A448" s="145" t="s">
        <v>209</v>
      </c>
      <c r="B448" s="54" t="s">
        <v>353</v>
      </c>
      <c r="C448" s="54" t="s">
        <v>57</v>
      </c>
      <c r="D448" s="54" t="s">
        <v>57</v>
      </c>
      <c r="E448" s="54"/>
      <c r="F448" s="54"/>
      <c r="G448" s="54"/>
      <c r="H448" s="53"/>
      <c r="I448" s="56">
        <f aca="true" t="shared" si="194" ref="I448:L449">I449</f>
        <v>5665.3</v>
      </c>
      <c r="J448" s="56">
        <f t="shared" si="194"/>
        <v>0</v>
      </c>
      <c r="K448" s="56">
        <f t="shared" si="194"/>
        <v>5665.3</v>
      </c>
      <c r="L448" s="56">
        <f t="shared" si="194"/>
        <v>5665.3</v>
      </c>
      <c r="M448" s="135"/>
      <c r="N448" s="60"/>
      <c r="O448" s="176"/>
      <c r="P448" s="56">
        <f>P449</f>
        <v>0</v>
      </c>
      <c r="Q448" s="183"/>
      <c r="R448" s="183"/>
      <c r="S448" s="183"/>
      <c r="T448" s="183"/>
      <c r="U448" s="183"/>
      <c r="V448" s="183"/>
      <c r="W448" s="56">
        <f>W449</f>
        <v>5665.3</v>
      </c>
    </row>
    <row r="449" spans="1:23" ht="18" customHeight="1">
      <c r="A449" s="146" t="s">
        <v>25</v>
      </c>
      <c r="B449" s="52" t="s">
        <v>353</v>
      </c>
      <c r="C449" s="52" t="s">
        <v>57</v>
      </c>
      <c r="D449" s="52" t="s">
        <v>57</v>
      </c>
      <c r="E449" s="52" t="s">
        <v>210</v>
      </c>
      <c r="F449" s="52"/>
      <c r="G449" s="52"/>
      <c r="H449" s="53"/>
      <c r="I449" s="57">
        <f t="shared" si="194"/>
        <v>5665.3</v>
      </c>
      <c r="J449" s="57">
        <f t="shared" si="194"/>
        <v>0</v>
      </c>
      <c r="K449" s="57">
        <f t="shared" si="194"/>
        <v>5665.3</v>
      </c>
      <c r="L449" s="57">
        <f t="shared" si="194"/>
        <v>5665.3</v>
      </c>
      <c r="M449" s="135"/>
      <c r="N449" s="60"/>
      <c r="O449" s="176"/>
      <c r="P449" s="57">
        <f>P450</f>
        <v>0</v>
      </c>
      <c r="Q449" s="183"/>
      <c r="R449" s="183"/>
      <c r="S449" s="183"/>
      <c r="T449" s="183"/>
      <c r="U449" s="183"/>
      <c r="V449" s="183"/>
      <c r="W449" s="57">
        <f>W450</f>
        <v>5665.3</v>
      </c>
    </row>
    <row r="450" spans="1:23" ht="32.25" customHeight="1">
      <c r="A450" s="146" t="s">
        <v>107</v>
      </c>
      <c r="B450" s="52" t="s">
        <v>353</v>
      </c>
      <c r="C450" s="52" t="s">
        <v>57</v>
      </c>
      <c r="D450" s="52" t="s">
        <v>57</v>
      </c>
      <c r="E450" s="52" t="s">
        <v>211</v>
      </c>
      <c r="F450" s="52"/>
      <c r="G450" s="52"/>
      <c r="H450" s="53"/>
      <c r="I450" s="57">
        <f>I451+I454</f>
        <v>5665.3</v>
      </c>
      <c r="J450" s="57">
        <f>J451+J454</f>
        <v>0</v>
      </c>
      <c r="K450" s="57">
        <f>K451+K454</f>
        <v>5665.3</v>
      </c>
      <c r="L450" s="57">
        <f>L451+L454</f>
        <v>5665.3</v>
      </c>
      <c r="M450" s="135"/>
      <c r="N450" s="60"/>
      <c r="O450" s="176"/>
      <c r="P450" s="57">
        <f>P451+P454</f>
        <v>0</v>
      </c>
      <c r="Q450" s="183"/>
      <c r="R450" s="183"/>
      <c r="S450" s="183"/>
      <c r="T450" s="183"/>
      <c r="U450" s="183"/>
      <c r="V450" s="183"/>
      <c r="W450" s="57">
        <f>W451+W454</f>
        <v>5665.3</v>
      </c>
    </row>
    <row r="451" spans="1:23" ht="85.5" customHeight="1">
      <c r="A451" s="73" t="s">
        <v>344</v>
      </c>
      <c r="B451" s="52" t="s">
        <v>353</v>
      </c>
      <c r="C451" s="52" t="s">
        <v>57</v>
      </c>
      <c r="D451" s="52" t="s">
        <v>57</v>
      </c>
      <c r="E451" s="52" t="s">
        <v>211</v>
      </c>
      <c r="F451" s="52" t="s">
        <v>108</v>
      </c>
      <c r="G451" s="52"/>
      <c r="H451" s="53"/>
      <c r="I451" s="57">
        <f aca="true" t="shared" si="195" ref="I451:L452">I452</f>
        <v>5513.2</v>
      </c>
      <c r="J451" s="57">
        <f t="shared" si="195"/>
        <v>0</v>
      </c>
      <c r="K451" s="57">
        <f t="shared" si="195"/>
        <v>5513.2</v>
      </c>
      <c r="L451" s="57">
        <f t="shared" si="195"/>
        <v>5513.2</v>
      </c>
      <c r="M451" s="135"/>
      <c r="N451" s="60"/>
      <c r="O451" s="176"/>
      <c r="P451" s="57">
        <f>P452</f>
        <v>0</v>
      </c>
      <c r="Q451" s="183"/>
      <c r="R451" s="183"/>
      <c r="S451" s="183"/>
      <c r="T451" s="183"/>
      <c r="U451" s="183"/>
      <c r="V451" s="183"/>
      <c r="W451" s="57">
        <f>W452</f>
        <v>5513.2</v>
      </c>
    </row>
    <row r="452" spans="1:23" ht="30" customHeight="1">
      <c r="A452" s="73" t="s">
        <v>343</v>
      </c>
      <c r="B452" s="52" t="s">
        <v>353</v>
      </c>
      <c r="C452" s="52" t="s">
        <v>57</v>
      </c>
      <c r="D452" s="52" t="s">
        <v>57</v>
      </c>
      <c r="E452" s="52" t="s">
        <v>211</v>
      </c>
      <c r="F452" s="52" t="s">
        <v>109</v>
      </c>
      <c r="G452" s="52"/>
      <c r="H452" s="53"/>
      <c r="I452" s="57">
        <f t="shared" si="195"/>
        <v>5513.2</v>
      </c>
      <c r="J452" s="57">
        <f t="shared" si="195"/>
        <v>0</v>
      </c>
      <c r="K452" s="57">
        <f t="shared" si="195"/>
        <v>5513.2</v>
      </c>
      <c r="L452" s="57">
        <f t="shared" si="195"/>
        <v>5513.2</v>
      </c>
      <c r="M452" s="135"/>
      <c r="N452" s="60"/>
      <c r="O452" s="176"/>
      <c r="P452" s="57">
        <f>P453</f>
        <v>0</v>
      </c>
      <c r="Q452" s="183"/>
      <c r="R452" s="183"/>
      <c r="S452" s="183"/>
      <c r="T452" s="183"/>
      <c r="U452" s="183"/>
      <c r="V452" s="183"/>
      <c r="W452" s="57">
        <f>W453</f>
        <v>5513.2</v>
      </c>
    </row>
    <row r="453" spans="1:23" ht="18.75" customHeight="1">
      <c r="A453" s="75" t="s">
        <v>99</v>
      </c>
      <c r="B453" s="53" t="s">
        <v>353</v>
      </c>
      <c r="C453" s="52" t="s">
        <v>57</v>
      </c>
      <c r="D453" s="52" t="s">
        <v>57</v>
      </c>
      <c r="E453" s="53" t="s">
        <v>211</v>
      </c>
      <c r="F453" s="53" t="s">
        <v>109</v>
      </c>
      <c r="G453" s="53" t="s">
        <v>85</v>
      </c>
      <c r="H453" s="53"/>
      <c r="I453" s="59">
        <v>5513.2</v>
      </c>
      <c r="J453" s="59">
        <v>0</v>
      </c>
      <c r="K453" s="59">
        <f>I453+J453</f>
        <v>5513.2</v>
      </c>
      <c r="L453" s="59">
        <v>5513.2</v>
      </c>
      <c r="M453" s="135"/>
      <c r="N453" s="60"/>
      <c r="O453" s="176"/>
      <c r="P453" s="59">
        <v>0</v>
      </c>
      <c r="Q453" s="183"/>
      <c r="R453" s="183"/>
      <c r="S453" s="183"/>
      <c r="T453" s="183"/>
      <c r="U453" s="183"/>
      <c r="V453" s="183"/>
      <c r="W453" s="59">
        <f>L453+P453</f>
        <v>5513.2</v>
      </c>
    </row>
    <row r="454" spans="1:23" ht="42" customHeight="1">
      <c r="A454" s="74" t="s">
        <v>374</v>
      </c>
      <c r="B454" s="52" t="s">
        <v>353</v>
      </c>
      <c r="C454" s="52" t="s">
        <v>57</v>
      </c>
      <c r="D454" s="52" t="s">
        <v>57</v>
      </c>
      <c r="E454" s="52" t="s">
        <v>211</v>
      </c>
      <c r="F454" s="52" t="s">
        <v>110</v>
      </c>
      <c r="G454" s="52"/>
      <c r="H454" s="53"/>
      <c r="I454" s="57">
        <f aca="true" t="shared" si="196" ref="I454:L455">I455</f>
        <v>152.1</v>
      </c>
      <c r="J454" s="57">
        <f t="shared" si="196"/>
        <v>0</v>
      </c>
      <c r="K454" s="57">
        <f t="shared" si="196"/>
        <v>152.1</v>
      </c>
      <c r="L454" s="57">
        <f t="shared" si="196"/>
        <v>152.1</v>
      </c>
      <c r="M454" s="135"/>
      <c r="N454" s="60"/>
      <c r="O454" s="176"/>
      <c r="P454" s="57">
        <f>P455</f>
        <v>0</v>
      </c>
      <c r="Q454" s="183"/>
      <c r="R454" s="183"/>
      <c r="S454" s="183"/>
      <c r="T454" s="183"/>
      <c r="U454" s="183"/>
      <c r="V454" s="183"/>
      <c r="W454" s="57">
        <f>W455</f>
        <v>152.1</v>
      </c>
    </row>
    <row r="455" spans="1:23" ht="42">
      <c r="A455" s="74" t="s">
        <v>346</v>
      </c>
      <c r="B455" s="52" t="s">
        <v>353</v>
      </c>
      <c r="C455" s="52" t="s">
        <v>57</v>
      </c>
      <c r="D455" s="52" t="s">
        <v>57</v>
      </c>
      <c r="E455" s="52" t="s">
        <v>211</v>
      </c>
      <c r="F455" s="52" t="s">
        <v>112</v>
      </c>
      <c r="G455" s="52"/>
      <c r="H455" s="53"/>
      <c r="I455" s="57">
        <f t="shared" si="196"/>
        <v>152.1</v>
      </c>
      <c r="J455" s="57">
        <f t="shared" si="196"/>
        <v>0</v>
      </c>
      <c r="K455" s="57">
        <f t="shared" si="196"/>
        <v>152.1</v>
      </c>
      <c r="L455" s="57">
        <f t="shared" si="196"/>
        <v>152.1</v>
      </c>
      <c r="M455" s="135"/>
      <c r="N455" s="60"/>
      <c r="O455" s="176"/>
      <c r="P455" s="57">
        <f>P456</f>
        <v>0</v>
      </c>
      <c r="Q455" s="183"/>
      <c r="R455" s="183"/>
      <c r="S455" s="183"/>
      <c r="T455" s="183"/>
      <c r="U455" s="183"/>
      <c r="V455" s="183"/>
      <c r="W455" s="57">
        <f>W456</f>
        <v>152.1</v>
      </c>
    </row>
    <row r="456" spans="1:23" ht="17.25">
      <c r="A456" s="75" t="s">
        <v>99</v>
      </c>
      <c r="B456" s="53" t="s">
        <v>353</v>
      </c>
      <c r="C456" s="52" t="s">
        <v>57</v>
      </c>
      <c r="D456" s="52" t="s">
        <v>57</v>
      </c>
      <c r="E456" s="53" t="s">
        <v>211</v>
      </c>
      <c r="F456" s="53" t="s">
        <v>112</v>
      </c>
      <c r="G456" s="53" t="s">
        <v>85</v>
      </c>
      <c r="H456" s="53"/>
      <c r="I456" s="59">
        <v>152.1</v>
      </c>
      <c r="J456" s="59">
        <v>0</v>
      </c>
      <c r="K456" s="59">
        <f>I456+J456</f>
        <v>152.1</v>
      </c>
      <c r="L456" s="59">
        <v>152.1</v>
      </c>
      <c r="M456" s="135"/>
      <c r="N456" s="60"/>
      <c r="O456" s="176"/>
      <c r="P456" s="59">
        <v>0</v>
      </c>
      <c r="Q456" s="183"/>
      <c r="R456" s="183"/>
      <c r="S456" s="183"/>
      <c r="T456" s="183"/>
      <c r="U456" s="183"/>
      <c r="V456" s="183"/>
      <c r="W456" s="59">
        <f>L456+P456</f>
        <v>152.1</v>
      </c>
    </row>
    <row r="457" spans="1:23" ht="45" customHeight="1">
      <c r="A457" s="79" t="s">
        <v>147</v>
      </c>
      <c r="B457" s="54" t="s">
        <v>310</v>
      </c>
      <c r="C457" s="53"/>
      <c r="D457" s="53"/>
      <c r="E457" s="53"/>
      <c r="F457" s="54"/>
      <c r="G457" s="54"/>
      <c r="H457" s="54"/>
      <c r="I457" s="56">
        <f>I460+I502+I580+I563</f>
        <v>85016.8</v>
      </c>
      <c r="J457" s="56">
        <f>J460+J502+J580+J563</f>
        <v>0</v>
      </c>
      <c r="K457" s="56">
        <f>K460+K502+K580+K563</f>
        <v>85016.8</v>
      </c>
      <c r="L457" s="56">
        <f>L460+L502+L580+L563</f>
        <v>85339.4</v>
      </c>
      <c r="M457" s="135"/>
      <c r="N457" s="60"/>
      <c r="O457" s="176"/>
      <c r="P457" s="56">
        <f>P460+P502+P580+P563</f>
        <v>0</v>
      </c>
      <c r="Q457" s="183"/>
      <c r="R457" s="183"/>
      <c r="S457" s="183"/>
      <c r="T457" s="183"/>
      <c r="U457" s="183"/>
      <c r="V457" s="183"/>
      <c r="W457" s="56">
        <f>W460+W502+W580+W563</f>
        <v>85339.4</v>
      </c>
    </row>
    <row r="458" spans="1:23" ht="17.25">
      <c r="A458" s="76" t="s">
        <v>99</v>
      </c>
      <c r="B458" s="54" t="s">
        <v>310</v>
      </c>
      <c r="C458" s="54"/>
      <c r="D458" s="54"/>
      <c r="E458" s="54"/>
      <c r="F458" s="54"/>
      <c r="G458" s="54" t="s">
        <v>85</v>
      </c>
      <c r="H458" s="54"/>
      <c r="I458" s="56">
        <f>I468+I475+I482+I510+I516+I522+I528+I531+I543+I552+I555+I559+I562+I591+I599+I594+I546+I493+I497+I501+I571+I588+I537+I487+I579</f>
        <v>85016.8</v>
      </c>
      <c r="J458" s="56">
        <f>J468+J475+J482+J510+J516+J522+J528+J531+J543+J552+J555+J559+J562+J591+J599+J594+J546+J493+J497+J501+J571+J588+J537+J487+J579</f>
        <v>0</v>
      </c>
      <c r="K458" s="56">
        <f>K468+K475+K482+K510+K516+K522+K528+K531+K543+K552+K555+K559+K562+K591+K599+K594+K546+K493+K497+K501+K571+K588+K537+K487+K579</f>
        <v>85016.8</v>
      </c>
      <c r="L458" s="56">
        <f>L468+L475+L482+L510+L516+L522+L528+L531+L543+L552+L555+L559+L562+L591+L599+L594+L546+L493+L497+L501+L571+L588+L537+L487+L579</f>
        <v>85339.4</v>
      </c>
      <c r="M458" s="135"/>
      <c r="N458" s="60"/>
      <c r="O458" s="176"/>
      <c r="P458" s="56">
        <f>P468+P475+P482+P510+P516+P522+P528+P531+P543+P552+P555+P559+P562+P591+P599+P594+P546+P493+P497+P501+P571+P588+P537+P487+P579</f>
        <v>0</v>
      </c>
      <c r="Q458" s="183"/>
      <c r="R458" s="183"/>
      <c r="S458" s="183"/>
      <c r="T458" s="183"/>
      <c r="U458" s="183"/>
      <c r="V458" s="183"/>
      <c r="W458" s="56">
        <f>W468+W475+W482+W510+W516+W522+W528+W531+W543+W552+W555+W559+W562+W591+W599+W594+W546+W493+W497+W501+W571+W588+W537+W487+W579</f>
        <v>85339.4</v>
      </c>
    </row>
    <row r="459" spans="1:23" ht="17.25">
      <c r="A459" s="76" t="s">
        <v>100</v>
      </c>
      <c r="B459" s="54" t="s">
        <v>310</v>
      </c>
      <c r="C459" s="54"/>
      <c r="D459" s="54"/>
      <c r="E459" s="54"/>
      <c r="F459" s="54"/>
      <c r="G459" s="54" t="s">
        <v>86</v>
      </c>
      <c r="H459" s="54"/>
      <c r="I459" s="56">
        <v>0</v>
      </c>
      <c r="J459" s="56">
        <v>0</v>
      </c>
      <c r="K459" s="56">
        <v>0</v>
      </c>
      <c r="L459" s="56">
        <v>0</v>
      </c>
      <c r="M459" s="135"/>
      <c r="N459" s="60"/>
      <c r="O459" s="176"/>
      <c r="P459" s="56">
        <v>0</v>
      </c>
      <c r="Q459" s="183"/>
      <c r="R459" s="183"/>
      <c r="S459" s="183"/>
      <c r="T459" s="183"/>
      <c r="U459" s="183"/>
      <c r="V459" s="183"/>
      <c r="W459" s="56">
        <v>0</v>
      </c>
    </row>
    <row r="460" spans="1:23" ht="17.25">
      <c r="A460" s="76" t="s">
        <v>44</v>
      </c>
      <c r="B460" s="54" t="s">
        <v>310</v>
      </c>
      <c r="C460" s="54" t="s">
        <v>59</v>
      </c>
      <c r="D460" s="52"/>
      <c r="E460" s="52"/>
      <c r="F460" s="54"/>
      <c r="G460" s="54"/>
      <c r="H460" s="54"/>
      <c r="I460" s="56">
        <f>I461+I488</f>
        <v>47855.2</v>
      </c>
      <c r="J460" s="56">
        <f>J461+J488</f>
        <v>0</v>
      </c>
      <c r="K460" s="56">
        <f>K461+K488</f>
        <v>47855.2</v>
      </c>
      <c r="L460" s="56">
        <f>L461+L488</f>
        <v>47855.2</v>
      </c>
      <c r="M460" s="135"/>
      <c r="N460" s="60"/>
      <c r="O460" s="176"/>
      <c r="P460" s="56">
        <f>P461+P488</f>
        <v>0</v>
      </c>
      <c r="Q460" s="183"/>
      <c r="R460" s="183"/>
      <c r="S460" s="183"/>
      <c r="T460" s="183"/>
      <c r="U460" s="183"/>
      <c r="V460" s="183"/>
      <c r="W460" s="56">
        <f>W461+W488</f>
        <v>47855.2</v>
      </c>
    </row>
    <row r="461" spans="1:23" ht="17.25">
      <c r="A461" s="76" t="s">
        <v>314</v>
      </c>
      <c r="B461" s="54" t="s">
        <v>310</v>
      </c>
      <c r="C461" s="54" t="s">
        <v>59</v>
      </c>
      <c r="D461" s="54" t="s">
        <v>53</v>
      </c>
      <c r="E461" s="54"/>
      <c r="F461" s="54"/>
      <c r="G461" s="54"/>
      <c r="H461" s="54"/>
      <c r="I461" s="56">
        <f>I462+I469+I476+I483</f>
        <v>47625.2</v>
      </c>
      <c r="J461" s="56">
        <f>J462+J469+J476+J483</f>
        <v>0</v>
      </c>
      <c r="K461" s="56">
        <f>K462+K469+K476+K483</f>
        <v>47625.2</v>
      </c>
      <c r="L461" s="56">
        <f>L462+L469+L476+L483</f>
        <v>47625.2</v>
      </c>
      <c r="M461" s="135"/>
      <c r="N461" s="60"/>
      <c r="O461" s="176"/>
      <c r="P461" s="56">
        <f>P462+P469+P476+P483</f>
        <v>0</v>
      </c>
      <c r="Q461" s="183"/>
      <c r="R461" s="183"/>
      <c r="S461" s="183"/>
      <c r="T461" s="183"/>
      <c r="U461" s="183"/>
      <c r="V461" s="183"/>
      <c r="W461" s="56">
        <f>W462+W469+W476+W483</f>
        <v>47625.2</v>
      </c>
    </row>
    <row r="462" spans="1:23" ht="45.75" customHeight="1">
      <c r="A462" s="73" t="s">
        <v>148</v>
      </c>
      <c r="B462" s="52" t="s">
        <v>310</v>
      </c>
      <c r="C462" s="52" t="s">
        <v>59</v>
      </c>
      <c r="D462" s="52" t="s">
        <v>53</v>
      </c>
      <c r="E462" s="52" t="s">
        <v>216</v>
      </c>
      <c r="F462" s="53"/>
      <c r="G462" s="53"/>
      <c r="H462" s="53"/>
      <c r="I462" s="57">
        <f aca="true" t="shared" si="197" ref="I462:L467">I463</f>
        <v>0</v>
      </c>
      <c r="J462" s="57">
        <f t="shared" si="197"/>
        <v>0</v>
      </c>
      <c r="K462" s="57">
        <f t="shared" si="197"/>
        <v>0</v>
      </c>
      <c r="L462" s="57">
        <f t="shared" si="197"/>
        <v>0</v>
      </c>
      <c r="M462" s="135"/>
      <c r="N462" s="60"/>
      <c r="O462" s="176"/>
      <c r="P462" s="57">
        <f aca="true" t="shared" si="198" ref="P462:P467">P463</f>
        <v>0</v>
      </c>
      <c r="Q462" s="183"/>
      <c r="R462" s="183"/>
      <c r="S462" s="183"/>
      <c r="T462" s="183"/>
      <c r="U462" s="183"/>
      <c r="V462" s="183"/>
      <c r="W462" s="57">
        <f aca="true" t="shared" si="199" ref="W462:W467">W463</f>
        <v>0</v>
      </c>
    </row>
    <row r="463" spans="1:23" ht="42">
      <c r="A463" s="74" t="s">
        <v>136</v>
      </c>
      <c r="B463" s="52" t="s">
        <v>310</v>
      </c>
      <c r="C463" s="52" t="s">
        <v>59</v>
      </c>
      <c r="D463" s="52" t="s">
        <v>53</v>
      </c>
      <c r="E463" s="52" t="s">
        <v>199</v>
      </c>
      <c r="F463" s="52"/>
      <c r="G463" s="52"/>
      <c r="H463" s="52"/>
      <c r="I463" s="57">
        <f t="shared" si="197"/>
        <v>0</v>
      </c>
      <c r="J463" s="57">
        <f t="shared" si="197"/>
        <v>0</v>
      </c>
      <c r="K463" s="57">
        <f t="shared" si="197"/>
        <v>0</v>
      </c>
      <c r="L463" s="57">
        <f t="shared" si="197"/>
        <v>0</v>
      </c>
      <c r="M463" s="135"/>
      <c r="N463" s="60"/>
      <c r="O463" s="176"/>
      <c r="P463" s="57">
        <f t="shared" si="198"/>
        <v>0</v>
      </c>
      <c r="Q463" s="183"/>
      <c r="R463" s="183"/>
      <c r="S463" s="183"/>
      <c r="T463" s="183"/>
      <c r="U463" s="183"/>
      <c r="V463" s="183"/>
      <c r="W463" s="57">
        <f t="shared" si="199"/>
        <v>0</v>
      </c>
    </row>
    <row r="464" spans="1:23" ht="41.25">
      <c r="A464" s="73" t="s">
        <v>159</v>
      </c>
      <c r="B464" s="52" t="s">
        <v>310</v>
      </c>
      <c r="C464" s="52" t="s">
        <v>59</v>
      </c>
      <c r="D464" s="52" t="s">
        <v>53</v>
      </c>
      <c r="E464" s="52" t="s">
        <v>200</v>
      </c>
      <c r="F464" s="52"/>
      <c r="G464" s="52"/>
      <c r="H464" s="52"/>
      <c r="I464" s="57">
        <f t="shared" si="197"/>
        <v>0</v>
      </c>
      <c r="J464" s="57">
        <f t="shared" si="197"/>
        <v>0</v>
      </c>
      <c r="K464" s="57">
        <f t="shared" si="197"/>
        <v>0</v>
      </c>
      <c r="L464" s="57">
        <f t="shared" si="197"/>
        <v>0</v>
      </c>
      <c r="M464" s="135"/>
      <c r="N464" s="60"/>
      <c r="O464" s="176"/>
      <c r="P464" s="57">
        <f t="shared" si="198"/>
        <v>0</v>
      </c>
      <c r="Q464" s="183"/>
      <c r="R464" s="183"/>
      <c r="S464" s="183"/>
      <c r="T464" s="183"/>
      <c r="U464" s="183"/>
      <c r="V464" s="183"/>
      <c r="W464" s="57">
        <f t="shared" si="199"/>
        <v>0</v>
      </c>
    </row>
    <row r="465" spans="1:23" ht="17.25">
      <c r="A465" s="78" t="s">
        <v>234</v>
      </c>
      <c r="B465" s="52" t="s">
        <v>310</v>
      </c>
      <c r="C465" s="52" t="s">
        <v>59</v>
      </c>
      <c r="D465" s="52" t="s">
        <v>53</v>
      </c>
      <c r="E465" s="52" t="s">
        <v>201</v>
      </c>
      <c r="F465" s="53"/>
      <c r="G465" s="53"/>
      <c r="H465" s="52"/>
      <c r="I465" s="57">
        <f t="shared" si="197"/>
        <v>0</v>
      </c>
      <c r="J465" s="57">
        <f t="shared" si="197"/>
        <v>0</v>
      </c>
      <c r="K465" s="57">
        <f t="shared" si="197"/>
        <v>0</v>
      </c>
      <c r="L465" s="57">
        <f t="shared" si="197"/>
        <v>0</v>
      </c>
      <c r="M465" s="135"/>
      <c r="N465" s="60"/>
      <c r="O465" s="176"/>
      <c r="P465" s="57">
        <f t="shared" si="198"/>
        <v>0</v>
      </c>
      <c r="Q465" s="183"/>
      <c r="R465" s="183"/>
      <c r="S465" s="183"/>
      <c r="T465" s="183"/>
      <c r="U465" s="183"/>
      <c r="V465" s="183"/>
      <c r="W465" s="57">
        <f t="shared" si="199"/>
        <v>0</v>
      </c>
    </row>
    <row r="466" spans="1:23" ht="41.25">
      <c r="A466" s="73" t="s">
        <v>114</v>
      </c>
      <c r="B466" s="52" t="s">
        <v>310</v>
      </c>
      <c r="C466" s="52" t="s">
        <v>59</v>
      </c>
      <c r="D466" s="52" t="s">
        <v>53</v>
      </c>
      <c r="E466" s="52" t="s">
        <v>201</v>
      </c>
      <c r="F466" s="52" t="s">
        <v>113</v>
      </c>
      <c r="G466" s="52"/>
      <c r="H466" s="52"/>
      <c r="I466" s="57">
        <f t="shared" si="197"/>
        <v>0</v>
      </c>
      <c r="J466" s="57">
        <f t="shared" si="197"/>
        <v>0</v>
      </c>
      <c r="K466" s="57">
        <f t="shared" si="197"/>
        <v>0</v>
      </c>
      <c r="L466" s="57">
        <f t="shared" si="197"/>
        <v>0</v>
      </c>
      <c r="M466" s="135"/>
      <c r="N466" s="60"/>
      <c r="O466" s="176"/>
      <c r="P466" s="57">
        <f t="shared" si="198"/>
        <v>0</v>
      </c>
      <c r="Q466" s="183"/>
      <c r="R466" s="183"/>
      <c r="S466" s="183"/>
      <c r="T466" s="183"/>
      <c r="U466" s="183"/>
      <c r="V466" s="183"/>
      <c r="W466" s="57">
        <f t="shared" si="199"/>
        <v>0</v>
      </c>
    </row>
    <row r="467" spans="1:23" ht="17.25">
      <c r="A467" s="73" t="s">
        <v>116</v>
      </c>
      <c r="B467" s="52" t="s">
        <v>310</v>
      </c>
      <c r="C467" s="52" t="s">
        <v>59</v>
      </c>
      <c r="D467" s="52" t="s">
        <v>53</v>
      </c>
      <c r="E467" s="52" t="s">
        <v>202</v>
      </c>
      <c r="F467" s="52" t="s">
        <v>115</v>
      </c>
      <c r="G467" s="52"/>
      <c r="H467" s="52"/>
      <c r="I467" s="57">
        <f t="shared" si="197"/>
        <v>0</v>
      </c>
      <c r="J467" s="57">
        <f t="shared" si="197"/>
        <v>0</v>
      </c>
      <c r="K467" s="57">
        <f t="shared" si="197"/>
        <v>0</v>
      </c>
      <c r="L467" s="57">
        <f t="shared" si="197"/>
        <v>0</v>
      </c>
      <c r="M467" s="135"/>
      <c r="N467" s="60"/>
      <c r="O467" s="176"/>
      <c r="P467" s="57">
        <f t="shared" si="198"/>
        <v>0</v>
      </c>
      <c r="Q467" s="183"/>
      <c r="R467" s="183"/>
      <c r="S467" s="183"/>
      <c r="T467" s="183"/>
      <c r="U467" s="183"/>
      <c r="V467" s="183"/>
      <c r="W467" s="57">
        <f t="shared" si="199"/>
        <v>0</v>
      </c>
    </row>
    <row r="468" spans="1:23" ht="18" customHeight="1">
      <c r="A468" s="75" t="s">
        <v>99</v>
      </c>
      <c r="B468" s="53" t="s">
        <v>310</v>
      </c>
      <c r="C468" s="53" t="s">
        <v>59</v>
      </c>
      <c r="D468" s="53" t="s">
        <v>53</v>
      </c>
      <c r="E468" s="53" t="s">
        <v>202</v>
      </c>
      <c r="F468" s="53" t="s">
        <v>115</v>
      </c>
      <c r="G468" s="53" t="s">
        <v>85</v>
      </c>
      <c r="H468" s="53"/>
      <c r="I468" s="59">
        <v>0</v>
      </c>
      <c r="J468" s="59">
        <v>0</v>
      </c>
      <c r="K468" s="59">
        <f>I468+J468</f>
        <v>0</v>
      </c>
      <c r="L468" s="59">
        <v>0</v>
      </c>
      <c r="M468" s="135"/>
      <c r="N468" s="60"/>
      <c r="O468" s="176"/>
      <c r="P468" s="59">
        <v>0</v>
      </c>
      <c r="Q468" s="183"/>
      <c r="R468" s="183"/>
      <c r="S468" s="183"/>
      <c r="T468" s="183"/>
      <c r="U468" s="183"/>
      <c r="V468" s="183"/>
      <c r="W468" s="59">
        <f>L468+P468</f>
        <v>0</v>
      </c>
    </row>
    <row r="469" spans="1:23" ht="42">
      <c r="A469" s="74" t="s">
        <v>403</v>
      </c>
      <c r="B469" s="52" t="s">
        <v>310</v>
      </c>
      <c r="C469" s="52" t="s">
        <v>59</v>
      </c>
      <c r="D469" s="52" t="s">
        <v>53</v>
      </c>
      <c r="E469" s="52" t="s">
        <v>253</v>
      </c>
      <c r="F469" s="52"/>
      <c r="G469" s="52"/>
      <c r="H469" s="52"/>
      <c r="I469" s="57">
        <f aca="true" t="shared" si="200" ref="I469:L470">I470</f>
        <v>26744.1</v>
      </c>
      <c r="J469" s="57">
        <f t="shared" si="200"/>
        <v>0</v>
      </c>
      <c r="K469" s="57">
        <f t="shared" si="200"/>
        <v>26744.1</v>
      </c>
      <c r="L469" s="57">
        <f t="shared" si="200"/>
        <v>26744.1</v>
      </c>
      <c r="M469" s="135"/>
      <c r="N469" s="60"/>
      <c r="O469" s="176"/>
      <c r="P469" s="57">
        <f aca="true" t="shared" si="201" ref="P469:P474">P470</f>
        <v>0</v>
      </c>
      <c r="Q469" s="183"/>
      <c r="R469" s="183"/>
      <c r="S469" s="183"/>
      <c r="T469" s="183"/>
      <c r="U469" s="183"/>
      <c r="V469" s="183"/>
      <c r="W469" s="57">
        <f aca="true" t="shared" si="202" ref="W469:W474">W470</f>
        <v>26744.1</v>
      </c>
    </row>
    <row r="470" spans="1:23" ht="41.25">
      <c r="A470" s="73" t="s">
        <v>26</v>
      </c>
      <c r="B470" s="52" t="s">
        <v>310</v>
      </c>
      <c r="C470" s="52" t="s">
        <v>59</v>
      </c>
      <c r="D470" s="52" t="s">
        <v>53</v>
      </c>
      <c r="E470" s="52" t="s">
        <v>255</v>
      </c>
      <c r="F470" s="52"/>
      <c r="G470" s="52"/>
      <c r="H470" s="52"/>
      <c r="I470" s="57">
        <f t="shared" si="200"/>
        <v>26744.1</v>
      </c>
      <c r="J470" s="57">
        <f t="shared" si="200"/>
        <v>0</v>
      </c>
      <c r="K470" s="57">
        <f t="shared" si="200"/>
        <v>26744.1</v>
      </c>
      <c r="L470" s="57">
        <f t="shared" si="200"/>
        <v>26744.1</v>
      </c>
      <c r="M470" s="135"/>
      <c r="N470" s="60"/>
      <c r="O470" s="176"/>
      <c r="P470" s="57">
        <f t="shared" si="201"/>
        <v>0</v>
      </c>
      <c r="Q470" s="183"/>
      <c r="R470" s="183"/>
      <c r="S470" s="183"/>
      <c r="T470" s="183"/>
      <c r="U470" s="183"/>
      <c r="V470" s="183"/>
      <c r="W470" s="57">
        <f t="shared" si="202"/>
        <v>26744.1</v>
      </c>
    </row>
    <row r="471" spans="1:23" ht="60" customHeight="1">
      <c r="A471" s="74" t="s">
        <v>158</v>
      </c>
      <c r="B471" s="52" t="s">
        <v>310</v>
      </c>
      <c r="C471" s="52" t="s">
        <v>59</v>
      </c>
      <c r="D471" s="52" t="s">
        <v>53</v>
      </c>
      <c r="E471" s="52" t="s">
        <v>256</v>
      </c>
      <c r="F471" s="52"/>
      <c r="G471" s="52"/>
      <c r="H471" s="52"/>
      <c r="I471" s="57">
        <f aca="true" t="shared" si="203" ref="I471:L474">I472</f>
        <v>26744.1</v>
      </c>
      <c r="J471" s="57">
        <f t="shared" si="203"/>
        <v>0</v>
      </c>
      <c r="K471" s="57">
        <f t="shared" si="203"/>
        <v>26744.1</v>
      </c>
      <c r="L471" s="57">
        <f t="shared" si="203"/>
        <v>26744.1</v>
      </c>
      <c r="M471" s="135"/>
      <c r="N471" s="60"/>
      <c r="O471" s="176"/>
      <c r="P471" s="57">
        <f t="shared" si="201"/>
        <v>0</v>
      </c>
      <c r="Q471" s="183"/>
      <c r="R471" s="183"/>
      <c r="S471" s="183"/>
      <c r="T471" s="183"/>
      <c r="U471" s="183"/>
      <c r="V471" s="183"/>
      <c r="W471" s="57">
        <f t="shared" si="202"/>
        <v>26744.1</v>
      </c>
    </row>
    <row r="472" spans="1:23" ht="17.25">
      <c r="A472" s="74" t="s">
        <v>234</v>
      </c>
      <c r="B472" s="52" t="s">
        <v>310</v>
      </c>
      <c r="C472" s="52" t="s">
        <v>59</v>
      </c>
      <c r="D472" s="52" t="s">
        <v>53</v>
      </c>
      <c r="E472" s="52" t="s">
        <v>257</v>
      </c>
      <c r="F472" s="52"/>
      <c r="G472" s="52"/>
      <c r="H472" s="52"/>
      <c r="I472" s="57">
        <f t="shared" si="203"/>
        <v>26744.1</v>
      </c>
      <c r="J472" s="57">
        <f t="shared" si="203"/>
        <v>0</v>
      </c>
      <c r="K472" s="57">
        <f t="shared" si="203"/>
        <v>26744.1</v>
      </c>
      <c r="L472" s="57">
        <f t="shared" si="203"/>
        <v>26744.1</v>
      </c>
      <c r="M472" s="135"/>
      <c r="N472" s="60"/>
      <c r="O472" s="176"/>
      <c r="P472" s="57">
        <f t="shared" si="201"/>
        <v>0</v>
      </c>
      <c r="Q472" s="183"/>
      <c r="R472" s="183"/>
      <c r="S472" s="183"/>
      <c r="T472" s="183"/>
      <c r="U472" s="183"/>
      <c r="V472" s="183"/>
      <c r="W472" s="57">
        <f t="shared" si="202"/>
        <v>26744.1</v>
      </c>
    </row>
    <row r="473" spans="1:23" ht="41.25">
      <c r="A473" s="73" t="s">
        <v>114</v>
      </c>
      <c r="B473" s="52" t="s">
        <v>310</v>
      </c>
      <c r="C473" s="52" t="s">
        <v>59</v>
      </c>
      <c r="D473" s="52" t="s">
        <v>53</v>
      </c>
      <c r="E473" s="52" t="s">
        <v>257</v>
      </c>
      <c r="F473" s="52" t="s">
        <v>113</v>
      </c>
      <c r="G473" s="52"/>
      <c r="H473" s="52"/>
      <c r="I473" s="57">
        <f t="shared" si="203"/>
        <v>26744.1</v>
      </c>
      <c r="J473" s="57">
        <f t="shared" si="203"/>
        <v>0</v>
      </c>
      <c r="K473" s="57">
        <f t="shared" si="203"/>
        <v>26744.1</v>
      </c>
      <c r="L473" s="57">
        <f t="shared" si="203"/>
        <v>26744.1</v>
      </c>
      <c r="M473" s="135"/>
      <c r="N473" s="60"/>
      <c r="O473" s="176"/>
      <c r="P473" s="57">
        <f t="shared" si="201"/>
        <v>0</v>
      </c>
      <c r="Q473" s="183"/>
      <c r="R473" s="183"/>
      <c r="S473" s="183"/>
      <c r="T473" s="183"/>
      <c r="U473" s="183"/>
      <c r="V473" s="183"/>
      <c r="W473" s="57">
        <f t="shared" si="202"/>
        <v>26744.1</v>
      </c>
    </row>
    <row r="474" spans="1:23" ht="17.25">
      <c r="A474" s="73" t="s">
        <v>116</v>
      </c>
      <c r="B474" s="52" t="s">
        <v>310</v>
      </c>
      <c r="C474" s="52" t="s">
        <v>59</v>
      </c>
      <c r="D474" s="52" t="s">
        <v>53</v>
      </c>
      <c r="E474" s="52" t="s">
        <v>257</v>
      </c>
      <c r="F474" s="52" t="s">
        <v>115</v>
      </c>
      <c r="G474" s="52"/>
      <c r="H474" s="52"/>
      <c r="I474" s="57">
        <f t="shared" si="203"/>
        <v>26744.1</v>
      </c>
      <c r="J474" s="57">
        <f t="shared" si="203"/>
        <v>0</v>
      </c>
      <c r="K474" s="57">
        <f t="shared" si="203"/>
        <v>26744.1</v>
      </c>
      <c r="L474" s="57">
        <f t="shared" si="203"/>
        <v>26744.1</v>
      </c>
      <c r="M474" s="135"/>
      <c r="N474" s="60"/>
      <c r="O474" s="176"/>
      <c r="P474" s="57">
        <f t="shared" si="201"/>
        <v>0</v>
      </c>
      <c r="Q474" s="183"/>
      <c r="R474" s="183"/>
      <c r="S474" s="183"/>
      <c r="T474" s="183"/>
      <c r="U474" s="183"/>
      <c r="V474" s="183"/>
      <c r="W474" s="57">
        <f t="shared" si="202"/>
        <v>26744.1</v>
      </c>
    </row>
    <row r="475" spans="1:23" ht="19.5" customHeight="1">
      <c r="A475" s="75" t="s">
        <v>99</v>
      </c>
      <c r="B475" s="53" t="s">
        <v>310</v>
      </c>
      <c r="C475" s="53" t="s">
        <v>59</v>
      </c>
      <c r="D475" s="53" t="s">
        <v>53</v>
      </c>
      <c r="E475" s="53" t="s">
        <v>257</v>
      </c>
      <c r="F475" s="53" t="s">
        <v>115</v>
      </c>
      <c r="G475" s="53" t="s">
        <v>85</v>
      </c>
      <c r="H475" s="53"/>
      <c r="I475" s="59">
        <v>26744.1</v>
      </c>
      <c r="J475" s="59">
        <v>0</v>
      </c>
      <c r="K475" s="59">
        <f>I475+J475</f>
        <v>26744.1</v>
      </c>
      <c r="L475" s="59">
        <v>26744.1</v>
      </c>
      <c r="M475" s="135"/>
      <c r="N475" s="60"/>
      <c r="O475" s="176"/>
      <c r="P475" s="59">
        <v>0</v>
      </c>
      <c r="Q475" s="183"/>
      <c r="R475" s="183"/>
      <c r="S475" s="183"/>
      <c r="T475" s="183"/>
      <c r="U475" s="183"/>
      <c r="V475" s="183"/>
      <c r="W475" s="59">
        <f>L475+P475</f>
        <v>26744.1</v>
      </c>
    </row>
    <row r="476" spans="1:23" ht="45" customHeight="1">
      <c r="A476" s="73" t="s">
        <v>366</v>
      </c>
      <c r="B476" s="52" t="s">
        <v>310</v>
      </c>
      <c r="C476" s="52" t="s">
        <v>59</v>
      </c>
      <c r="D476" s="52" t="s">
        <v>53</v>
      </c>
      <c r="E476" s="52" t="s">
        <v>294</v>
      </c>
      <c r="F476" s="52"/>
      <c r="G476" s="52"/>
      <c r="H476" s="52"/>
      <c r="I476" s="57">
        <f aca="true" t="shared" si="204" ref="I476:L481">I477</f>
        <v>13082.4</v>
      </c>
      <c r="J476" s="57">
        <f t="shared" si="204"/>
        <v>0</v>
      </c>
      <c r="K476" s="57">
        <f t="shared" si="204"/>
        <v>13082.4</v>
      </c>
      <c r="L476" s="57">
        <f t="shared" si="204"/>
        <v>13082.4</v>
      </c>
      <c r="M476" s="135"/>
      <c r="N476" s="60"/>
      <c r="O476" s="176"/>
      <c r="P476" s="57">
        <f aca="true" t="shared" si="205" ref="P476:P481">P477</f>
        <v>0</v>
      </c>
      <c r="Q476" s="183"/>
      <c r="R476" s="183"/>
      <c r="S476" s="183"/>
      <c r="T476" s="183"/>
      <c r="U476" s="183"/>
      <c r="V476" s="183"/>
      <c r="W476" s="57">
        <f aca="true" t="shared" si="206" ref="W476:W481">W477</f>
        <v>13082.4</v>
      </c>
    </row>
    <row r="477" spans="1:23" ht="54.75">
      <c r="A477" s="73" t="s">
        <v>368</v>
      </c>
      <c r="B477" s="52" t="s">
        <v>310</v>
      </c>
      <c r="C477" s="52" t="s">
        <v>59</v>
      </c>
      <c r="D477" s="52" t="s">
        <v>53</v>
      </c>
      <c r="E477" s="52" t="s">
        <v>304</v>
      </c>
      <c r="F477" s="52"/>
      <c r="G477" s="52"/>
      <c r="H477" s="52"/>
      <c r="I477" s="57">
        <f t="shared" si="204"/>
        <v>13082.4</v>
      </c>
      <c r="J477" s="57">
        <f t="shared" si="204"/>
        <v>0</v>
      </c>
      <c r="K477" s="57">
        <f t="shared" si="204"/>
        <v>13082.4</v>
      </c>
      <c r="L477" s="57">
        <f t="shared" si="204"/>
        <v>13082.4</v>
      </c>
      <c r="M477" s="135"/>
      <c r="N477" s="60"/>
      <c r="O477" s="176"/>
      <c r="P477" s="57">
        <f t="shared" si="205"/>
        <v>0</v>
      </c>
      <c r="Q477" s="183"/>
      <c r="R477" s="183"/>
      <c r="S477" s="183"/>
      <c r="T477" s="183"/>
      <c r="U477" s="183"/>
      <c r="V477" s="183"/>
      <c r="W477" s="57">
        <f t="shared" si="206"/>
        <v>13082.4</v>
      </c>
    </row>
    <row r="478" spans="1:23" ht="69">
      <c r="A478" s="73" t="s">
        <v>301</v>
      </c>
      <c r="B478" s="52" t="s">
        <v>310</v>
      </c>
      <c r="C478" s="52" t="s">
        <v>59</v>
      </c>
      <c r="D478" s="52" t="s">
        <v>53</v>
      </c>
      <c r="E478" s="52" t="s">
        <v>303</v>
      </c>
      <c r="F478" s="52"/>
      <c r="G478" s="52"/>
      <c r="H478" s="52"/>
      <c r="I478" s="57">
        <f t="shared" si="204"/>
        <v>13082.4</v>
      </c>
      <c r="J478" s="57">
        <f t="shared" si="204"/>
        <v>0</v>
      </c>
      <c r="K478" s="57">
        <f t="shared" si="204"/>
        <v>13082.4</v>
      </c>
      <c r="L478" s="57">
        <f t="shared" si="204"/>
        <v>13082.4</v>
      </c>
      <c r="M478" s="135"/>
      <c r="N478" s="60"/>
      <c r="O478" s="176"/>
      <c r="P478" s="57">
        <f t="shared" si="205"/>
        <v>0</v>
      </c>
      <c r="Q478" s="183"/>
      <c r="R478" s="183"/>
      <c r="S478" s="183"/>
      <c r="T478" s="183"/>
      <c r="U478" s="183"/>
      <c r="V478" s="183"/>
      <c r="W478" s="57">
        <f t="shared" si="206"/>
        <v>13082.4</v>
      </c>
    </row>
    <row r="479" spans="1:23" ht="17.25">
      <c r="A479" s="74" t="s">
        <v>234</v>
      </c>
      <c r="B479" s="52" t="s">
        <v>310</v>
      </c>
      <c r="C479" s="52" t="s">
        <v>59</v>
      </c>
      <c r="D479" s="52" t="s">
        <v>53</v>
      </c>
      <c r="E479" s="52" t="s">
        <v>302</v>
      </c>
      <c r="F479" s="52"/>
      <c r="G479" s="52"/>
      <c r="H479" s="52"/>
      <c r="I479" s="57">
        <f t="shared" si="204"/>
        <v>13082.4</v>
      </c>
      <c r="J479" s="57">
        <f t="shared" si="204"/>
        <v>0</v>
      </c>
      <c r="K479" s="57">
        <f t="shared" si="204"/>
        <v>13082.4</v>
      </c>
      <c r="L479" s="57">
        <f t="shared" si="204"/>
        <v>13082.4</v>
      </c>
      <c r="M479" s="135"/>
      <c r="N479" s="60"/>
      <c r="O479" s="176"/>
      <c r="P479" s="57">
        <f t="shared" si="205"/>
        <v>0</v>
      </c>
      <c r="Q479" s="183"/>
      <c r="R479" s="183"/>
      <c r="S479" s="183"/>
      <c r="T479" s="183"/>
      <c r="U479" s="183"/>
      <c r="V479" s="183"/>
      <c r="W479" s="57">
        <f t="shared" si="206"/>
        <v>13082.4</v>
      </c>
    </row>
    <row r="480" spans="1:23" ht="41.25">
      <c r="A480" s="73" t="s">
        <v>114</v>
      </c>
      <c r="B480" s="52" t="s">
        <v>310</v>
      </c>
      <c r="C480" s="52" t="s">
        <v>59</v>
      </c>
      <c r="D480" s="52" t="s">
        <v>53</v>
      </c>
      <c r="E480" s="52" t="s">
        <v>302</v>
      </c>
      <c r="F480" s="52" t="s">
        <v>113</v>
      </c>
      <c r="G480" s="52"/>
      <c r="H480" s="52"/>
      <c r="I480" s="57">
        <f t="shared" si="204"/>
        <v>13082.4</v>
      </c>
      <c r="J480" s="57">
        <f t="shared" si="204"/>
        <v>0</v>
      </c>
      <c r="K480" s="57">
        <f t="shared" si="204"/>
        <v>13082.4</v>
      </c>
      <c r="L480" s="57">
        <f t="shared" si="204"/>
        <v>13082.4</v>
      </c>
      <c r="M480" s="135"/>
      <c r="N480" s="60"/>
      <c r="O480" s="176"/>
      <c r="P480" s="57">
        <f t="shared" si="205"/>
        <v>0</v>
      </c>
      <c r="Q480" s="183"/>
      <c r="R480" s="183"/>
      <c r="S480" s="183"/>
      <c r="T480" s="183"/>
      <c r="U480" s="183"/>
      <c r="V480" s="183"/>
      <c r="W480" s="57">
        <f t="shared" si="206"/>
        <v>13082.4</v>
      </c>
    </row>
    <row r="481" spans="1:23" ht="17.25">
      <c r="A481" s="73" t="s">
        <v>116</v>
      </c>
      <c r="B481" s="52" t="s">
        <v>310</v>
      </c>
      <c r="C481" s="52" t="s">
        <v>59</v>
      </c>
      <c r="D481" s="52" t="s">
        <v>53</v>
      </c>
      <c r="E481" s="52" t="s">
        <v>302</v>
      </c>
      <c r="F481" s="52" t="s">
        <v>115</v>
      </c>
      <c r="G481" s="52"/>
      <c r="H481" s="52"/>
      <c r="I481" s="57">
        <f t="shared" si="204"/>
        <v>13082.4</v>
      </c>
      <c r="J481" s="57">
        <f t="shared" si="204"/>
        <v>0</v>
      </c>
      <c r="K481" s="57">
        <f t="shared" si="204"/>
        <v>13082.4</v>
      </c>
      <c r="L481" s="57">
        <f t="shared" si="204"/>
        <v>13082.4</v>
      </c>
      <c r="M481" s="135"/>
      <c r="N481" s="60"/>
      <c r="O481" s="176"/>
      <c r="P481" s="57">
        <f t="shared" si="205"/>
        <v>0</v>
      </c>
      <c r="Q481" s="183"/>
      <c r="R481" s="183"/>
      <c r="S481" s="183"/>
      <c r="T481" s="183"/>
      <c r="U481" s="183"/>
      <c r="V481" s="183"/>
      <c r="W481" s="57">
        <f t="shared" si="206"/>
        <v>13082.4</v>
      </c>
    </row>
    <row r="482" spans="1:23" ht="17.25" customHeight="1">
      <c r="A482" s="75" t="s">
        <v>99</v>
      </c>
      <c r="B482" s="53" t="s">
        <v>310</v>
      </c>
      <c r="C482" s="53" t="s">
        <v>59</v>
      </c>
      <c r="D482" s="53" t="s">
        <v>53</v>
      </c>
      <c r="E482" s="53" t="s">
        <v>302</v>
      </c>
      <c r="F482" s="53" t="s">
        <v>115</v>
      </c>
      <c r="G482" s="53" t="s">
        <v>85</v>
      </c>
      <c r="H482" s="53"/>
      <c r="I482" s="59">
        <v>13082.4</v>
      </c>
      <c r="J482" s="59">
        <v>0</v>
      </c>
      <c r="K482" s="59">
        <f>I482+J482</f>
        <v>13082.4</v>
      </c>
      <c r="L482" s="59">
        <v>13082.4</v>
      </c>
      <c r="M482" s="135"/>
      <c r="N482" s="60"/>
      <c r="O482" s="176"/>
      <c r="P482" s="59">
        <v>0</v>
      </c>
      <c r="Q482" s="183"/>
      <c r="R482" s="183"/>
      <c r="S482" s="183"/>
      <c r="T482" s="183"/>
      <c r="U482" s="183"/>
      <c r="V482" s="183"/>
      <c r="W482" s="59">
        <f>L482+P482</f>
        <v>13082.4</v>
      </c>
    </row>
    <row r="483" spans="1:23" ht="28.5" customHeight="1">
      <c r="A483" s="74" t="s">
        <v>334</v>
      </c>
      <c r="B483" s="52" t="s">
        <v>310</v>
      </c>
      <c r="C483" s="52" t="s">
        <v>59</v>
      </c>
      <c r="D483" s="52" t="s">
        <v>53</v>
      </c>
      <c r="E483" s="52" t="s">
        <v>235</v>
      </c>
      <c r="F483" s="52"/>
      <c r="G483" s="52"/>
      <c r="H483" s="53"/>
      <c r="I483" s="57">
        <f aca="true" t="shared" si="207" ref="I483:L486">I484</f>
        <v>7798.7</v>
      </c>
      <c r="J483" s="57">
        <f t="shared" si="207"/>
        <v>0</v>
      </c>
      <c r="K483" s="57">
        <f t="shared" si="207"/>
        <v>7798.7</v>
      </c>
      <c r="L483" s="57">
        <f t="shared" si="207"/>
        <v>7798.7</v>
      </c>
      <c r="M483" s="128"/>
      <c r="N483" s="58"/>
      <c r="O483" s="169"/>
      <c r="P483" s="57">
        <f>P484</f>
        <v>0</v>
      </c>
      <c r="Q483" s="183"/>
      <c r="R483" s="183"/>
      <c r="S483" s="183"/>
      <c r="T483" s="183"/>
      <c r="U483" s="183"/>
      <c r="V483" s="183"/>
      <c r="W483" s="57">
        <f>W484</f>
        <v>7798.7</v>
      </c>
    </row>
    <row r="484" spans="1:23" ht="44.25" customHeight="1">
      <c r="A484" s="74" t="s">
        <v>383</v>
      </c>
      <c r="B484" s="52" t="s">
        <v>310</v>
      </c>
      <c r="C484" s="52" t="s">
        <v>59</v>
      </c>
      <c r="D484" s="52" t="s">
        <v>53</v>
      </c>
      <c r="E484" s="52" t="s">
        <v>384</v>
      </c>
      <c r="F484" s="52"/>
      <c r="G484" s="52"/>
      <c r="H484" s="53"/>
      <c r="I484" s="57">
        <f t="shared" si="207"/>
        <v>7798.7</v>
      </c>
      <c r="J484" s="57">
        <f t="shared" si="207"/>
        <v>0</v>
      </c>
      <c r="K484" s="57">
        <f t="shared" si="207"/>
        <v>7798.7</v>
      </c>
      <c r="L484" s="57">
        <f t="shared" si="207"/>
        <v>7798.7</v>
      </c>
      <c r="M484" s="128"/>
      <c r="N484" s="58"/>
      <c r="O484" s="169"/>
      <c r="P484" s="57">
        <f>P485</f>
        <v>0</v>
      </c>
      <c r="Q484" s="183"/>
      <c r="R484" s="183"/>
      <c r="S484" s="183"/>
      <c r="T484" s="183"/>
      <c r="U484" s="183"/>
      <c r="V484" s="183"/>
      <c r="W484" s="57">
        <f>W485</f>
        <v>7798.7</v>
      </c>
    </row>
    <row r="485" spans="1:23" ht="48" customHeight="1">
      <c r="A485" s="73" t="s">
        <v>114</v>
      </c>
      <c r="B485" s="52" t="s">
        <v>310</v>
      </c>
      <c r="C485" s="52" t="s">
        <v>59</v>
      </c>
      <c r="D485" s="52" t="s">
        <v>53</v>
      </c>
      <c r="E485" s="52" t="s">
        <v>384</v>
      </c>
      <c r="F485" s="52" t="s">
        <v>113</v>
      </c>
      <c r="G485" s="52"/>
      <c r="H485" s="53"/>
      <c r="I485" s="57">
        <f t="shared" si="207"/>
        <v>7798.7</v>
      </c>
      <c r="J485" s="57">
        <f t="shared" si="207"/>
        <v>0</v>
      </c>
      <c r="K485" s="57">
        <f t="shared" si="207"/>
        <v>7798.7</v>
      </c>
      <c r="L485" s="57">
        <f t="shared" si="207"/>
        <v>7798.7</v>
      </c>
      <c r="M485" s="128"/>
      <c r="N485" s="58"/>
      <c r="O485" s="169"/>
      <c r="P485" s="57">
        <f>P486</f>
        <v>0</v>
      </c>
      <c r="Q485" s="183"/>
      <c r="R485" s="183"/>
      <c r="S485" s="183"/>
      <c r="T485" s="183"/>
      <c r="U485" s="183"/>
      <c r="V485" s="183"/>
      <c r="W485" s="57">
        <f>W486</f>
        <v>7798.7</v>
      </c>
    </row>
    <row r="486" spans="1:23" ht="17.25" customHeight="1">
      <c r="A486" s="73" t="s">
        <v>116</v>
      </c>
      <c r="B486" s="52" t="s">
        <v>310</v>
      </c>
      <c r="C486" s="52" t="s">
        <v>59</v>
      </c>
      <c r="D486" s="52" t="s">
        <v>53</v>
      </c>
      <c r="E486" s="52" t="s">
        <v>384</v>
      </c>
      <c r="F486" s="52" t="s">
        <v>115</v>
      </c>
      <c r="G486" s="52"/>
      <c r="H486" s="53"/>
      <c r="I486" s="57">
        <f t="shared" si="207"/>
        <v>7798.7</v>
      </c>
      <c r="J486" s="57">
        <f t="shared" si="207"/>
        <v>0</v>
      </c>
      <c r="K486" s="57">
        <f t="shared" si="207"/>
        <v>7798.7</v>
      </c>
      <c r="L486" s="57">
        <f t="shared" si="207"/>
        <v>7798.7</v>
      </c>
      <c r="M486" s="128"/>
      <c r="N486" s="58"/>
      <c r="O486" s="169"/>
      <c r="P486" s="57">
        <f>P487</f>
        <v>0</v>
      </c>
      <c r="Q486" s="183"/>
      <c r="R486" s="183"/>
      <c r="S486" s="183"/>
      <c r="T486" s="183"/>
      <c r="U486" s="183"/>
      <c r="V486" s="183"/>
      <c r="W486" s="57">
        <f>W487</f>
        <v>7798.7</v>
      </c>
    </row>
    <row r="487" spans="1:23" ht="17.25" customHeight="1">
      <c r="A487" s="75" t="s">
        <v>99</v>
      </c>
      <c r="B487" s="53" t="s">
        <v>310</v>
      </c>
      <c r="C487" s="53" t="s">
        <v>59</v>
      </c>
      <c r="D487" s="53" t="s">
        <v>53</v>
      </c>
      <c r="E487" s="53" t="s">
        <v>384</v>
      </c>
      <c r="F487" s="53" t="s">
        <v>115</v>
      </c>
      <c r="G487" s="53" t="s">
        <v>85</v>
      </c>
      <c r="H487" s="53"/>
      <c r="I487" s="59">
        <v>7798.7</v>
      </c>
      <c r="J487" s="59">
        <v>0</v>
      </c>
      <c r="K487" s="59">
        <f>I487+J487</f>
        <v>7798.7</v>
      </c>
      <c r="L487" s="59">
        <v>7798.7</v>
      </c>
      <c r="M487" s="135"/>
      <c r="N487" s="60"/>
      <c r="O487" s="176"/>
      <c r="P487" s="59">
        <v>0</v>
      </c>
      <c r="Q487" s="183"/>
      <c r="R487" s="183"/>
      <c r="S487" s="183"/>
      <c r="T487" s="183"/>
      <c r="U487" s="183"/>
      <c r="V487" s="183"/>
      <c r="W487" s="59">
        <f>L487+P487</f>
        <v>7798.7</v>
      </c>
    </row>
    <row r="488" spans="1:23" ht="17.25" customHeight="1">
      <c r="A488" s="76" t="s">
        <v>342</v>
      </c>
      <c r="B488" s="54" t="s">
        <v>310</v>
      </c>
      <c r="C488" s="54" t="s">
        <v>59</v>
      </c>
      <c r="D488" s="54" t="s">
        <v>59</v>
      </c>
      <c r="E488" s="54"/>
      <c r="F488" s="54"/>
      <c r="G488" s="54"/>
      <c r="H488" s="53"/>
      <c r="I488" s="56">
        <f>I489</f>
        <v>230</v>
      </c>
      <c r="J488" s="56">
        <f>J489</f>
        <v>0</v>
      </c>
      <c r="K488" s="56">
        <f>K489</f>
        <v>230</v>
      </c>
      <c r="L488" s="56">
        <f>L489</f>
        <v>230</v>
      </c>
      <c r="M488" s="135"/>
      <c r="N488" s="60"/>
      <c r="O488" s="176"/>
      <c r="P488" s="56">
        <f>P489</f>
        <v>0</v>
      </c>
      <c r="Q488" s="183"/>
      <c r="R488" s="183"/>
      <c r="S488" s="183"/>
      <c r="T488" s="183"/>
      <c r="U488" s="183"/>
      <c r="V488" s="183"/>
      <c r="W488" s="56">
        <f>W489</f>
        <v>230</v>
      </c>
    </row>
    <row r="489" spans="1:23" ht="33" customHeight="1">
      <c r="A489" s="74" t="s">
        <v>334</v>
      </c>
      <c r="B489" s="52" t="s">
        <v>310</v>
      </c>
      <c r="C489" s="52" t="s">
        <v>59</v>
      </c>
      <c r="D489" s="52" t="s">
        <v>59</v>
      </c>
      <c r="E489" s="52" t="s">
        <v>235</v>
      </c>
      <c r="F489" s="52"/>
      <c r="G489" s="52"/>
      <c r="H489" s="53"/>
      <c r="I489" s="57">
        <f>I490+I494+I498</f>
        <v>230</v>
      </c>
      <c r="J489" s="57">
        <f>J490+J494+J498</f>
        <v>0</v>
      </c>
      <c r="K489" s="57">
        <f>K490+K494+K498</f>
        <v>230</v>
      </c>
      <c r="L489" s="57">
        <f>L490+L494+L498</f>
        <v>230</v>
      </c>
      <c r="M489" s="135"/>
      <c r="N489" s="60"/>
      <c r="O489" s="176"/>
      <c r="P489" s="57">
        <f>P490+P494+P498</f>
        <v>0</v>
      </c>
      <c r="Q489" s="183"/>
      <c r="R489" s="183"/>
      <c r="S489" s="183"/>
      <c r="T489" s="183"/>
      <c r="U489" s="183"/>
      <c r="V489" s="183"/>
      <c r="W489" s="57">
        <f>W490+W494+W498</f>
        <v>230</v>
      </c>
    </row>
    <row r="490" spans="1:23" ht="28.5" customHeight="1">
      <c r="A490" s="74" t="s">
        <v>335</v>
      </c>
      <c r="B490" s="52" t="s">
        <v>310</v>
      </c>
      <c r="C490" s="52" t="s">
        <v>59</v>
      </c>
      <c r="D490" s="52" t="s">
        <v>59</v>
      </c>
      <c r="E490" s="52" t="s">
        <v>360</v>
      </c>
      <c r="F490" s="52"/>
      <c r="G490" s="52"/>
      <c r="H490" s="53"/>
      <c r="I490" s="57">
        <f aca="true" t="shared" si="208" ref="I490:L492">I491</f>
        <v>100</v>
      </c>
      <c r="J490" s="57">
        <f t="shared" si="208"/>
        <v>0</v>
      </c>
      <c r="K490" s="57">
        <f t="shared" si="208"/>
        <v>100</v>
      </c>
      <c r="L490" s="57">
        <f t="shared" si="208"/>
        <v>100</v>
      </c>
      <c r="M490" s="135"/>
      <c r="N490" s="60"/>
      <c r="O490" s="176"/>
      <c r="P490" s="57">
        <f>P491</f>
        <v>0</v>
      </c>
      <c r="Q490" s="183"/>
      <c r="R490" s="183"/>
      <c r="S490" s="183"/>
      <c r="T490" s="183"/>
      <c r="U490" s="183"/>
      <c r="V490" s="183"/>
      <c r="W490" s="57">
        <f>W491</f>
        <v>100</v>
      </c>
    </row>
    <row r="491" spans="1:23" ht="42" customHeight="1">
      <c r="A491" s="74" t="s">
        <v>374</v>
      </c>
      <c r="B491" s="52" t="s">
        <v>310</v>
      </c>
      <c r="C491" s="52" t="s">
        <v>59</v>
      </c>
      <c r="D491" s="52" t="s">
        <v>59</v>
      </c>
      <c r="E491" s="52" t="s">
        <v>271</v>
      </c>
      <c r="F491" s="52" t="s">
        <v>110</v>
      </c>
      <c r="G491" s="52"/>
      <c r="H491" s="53"/>
      <c r="I491" s="57">
        <f t="shared" si="208"/>
        <v>100</v>
      </c>
      <c r="J491" s="57">
        <f t="shared" si="208"/>
        <v>0</v>
      </c>
      <c r="K491" s="57">
        <f t="shared" si="208"/>
        <v>100</v>
      </c>
      <c r="L491" s="57">
        <f t="shared" si="208"/>
        <v>100</v>
      </c>
      <c r="M491" s="135"/>
      <c r="N491" s="60"/>
      <c r="O491" s="176"/>
      <c r="P491" s="57">
        <f>P492</f>
        <v>0</v>
      </c>
      <c r="Q491" s="183"/>
      <c r="R491" s="183"/>
      <c r="S491" s="183"/>
      <c r="T491" s="183"/>
      <c r="U491" s="183"/>
      <c r="V491" s="183"/>
      <c r="W491" s="57">
        <f>W492</f>
        <v>100</v>
      </c>
    </row>
    <row r="492" spans="1:23" ht="43.5" customHeight="1">
      <c r="A492" s="74" t="s">
        <v>346</v>
      </c>
      <c r="B492" s="52" t="s">
        <v>310</v>
      </c>
      <c r="C492" s="52" t="s">
        <v>59</v>
      </c>
      <c r="D492" s="52" t="s">
        <v>59</v>
      </c>
      <c r="E492" s="52" t="s">
        <v>271</v>
      </c>
      <c r="F492" s="52" t="s">
        <v>112</v>
      </c>
      <c r="G492" s="52"/>
      <c r="H492" s="53"/>
      <c r="I492" s="57">
        <f t="shared" si="208"/>
        <v>100</v>
      </c>
      <c r="J492" s="57">
        <f t="shared" si="208"/>
        <v>0</v>
      </c>
      <c r="K492" s="57">
        <f t="shared" si="208"/>
        <v>100</v>
      </c>
      <c r="L492" s="57">
        <f t="shared" si="208"/>
        <v>100</v>
      </c>
      <c r="M492" s="135"/>
      <c r="N492" s="60"/>
      <c r="O492" s="176"/>
      <c r="P492" s="57">
        <f>P493</f>
        <v>0</v>
      </c>
      <c r="Q492" s="183"/>
      <c r="R492" s="183"/>
      <c r="S492" s="183"/>
      <c r="T492" s="183"/>
      <c r="U492" s="183"/>
      <c r="V492" s="183"/>
      <c r="W492" s="57">
        <f>W493</f>
        <v>100</v>
      </c>
    </row>
    <row r="493" spans="1:23" ht="17.25" customHeight="1">
      <c r="A493" s="77" t="s">
        <v>99</v>
      </c>
      <c r="B493" s="53" t="s">
        <v>310</v>
      </c>
      <c r="C493" s="53" t="s">
        <v>59</v>
      </c>
      <c r="D493" s="53" t="s">
        <v>59</v>
      </c>
      <c r="E493" s="53" t="s">
        <v>271</v>
      </c>
      <c r="F493" s="53" t="s">
        <v>112</v>
      </c>
      <c r="G493" s="53" t="s">
        <v>85</v>
      </c>
      <c r="H493" s="53"/>
      <c r="I493" s="59">
        <v>100</v>
      </c>
      <c r="J493" s="59">
        <v>0</v>
      </c>
      <c r="K493" s="59">
        <f>I493+J493</f>
        <v>100</v>
      </c>
      <c r="L493" s="59">
        <v>100</v>
      </c>
      <c r="M493" s="135"/>
      <c r="N493" s="60"/>
      <c r="O493" s="176"/>
      <c r="P493" s="59">
        <v>0</v>
      </c>
      <c r="Q493" s="183"/>
      <c r="R493" s="183"/>
      <c r="S493" s="183"/>
      <c r="T493" s="183"/>
      <c r="U493" s="183"/>
      <c r="V493" s="183"/>
      <c r="W493" s="59">
        <f>L493+P493</f>
        <v>100</v>
      </c>
    </row>
    <row r="494" spans="1:23" ht="43.5" customHeight="1">
      <c r="A494" s="74" t="s">
        <v>336</v>
      </c>
      <c r="B494" s="52" t="s">
        <v>310</v>
      </c>
      <c r="C494" s="52" t="s">
        <v>59</v>
      </c>
      <c r="D494" s="52" t="s">
        <v>59</v>
      </c>
      <c r="E494" s="52" t="s">
        <v>361</v>
      </c>
      <c r="F494" s="52"/>
      <c r="G494" s="52"/>
      <c r="H494" s="53"/>
      <c r="I494" s="57">
        <f aca="true" t="shared" si="209" ref="I494:L496">I495</f>
        <v>100</v>
      </c>
      <c r="J494" s="57">
        <f t="shared" si="209"/>
        <v>0</v>
      </c>
      <c r="K494" s="57">
        <f t="shared" si="209"/>
        <v>100</v>
      </c>
      <c r="L494" s="57">
        <f t="shared" si="209"/>
        <v>100</v>
      </c>
      <c r="M494" s="135"/>
      <c r="N494" s="60"/>
      <c r="O494" s="176"/>
      <c r="P494" s="57">
        <f>P495</f>
        <v>0</v>
      </c>
      <c r="Q494" s="183"/>
      <c r="R494" s="183"/>
      <c r="S494" s="183"/>
      <c r="T494" s="183"/>
      <c r="U494" s="183"/>
      <c r="V494" s="183"/>
      <c r="W494" s="57">
        <f>W495</f>
        <v>100</v>
      </c>
    </row>
    <row r="495" spans="1:23" ht="45" customHeight="1">
      <c r="A495" s="74" t="s">
        <v>374</v>
      </c>
      <c r="B495" s="52" t="s">
        <v>310</v>
      </c>
      <c r="C495" s="52" t="s">
        <v>59</v>
      </c>
      <c r="D495" s="52" t="s">
        <v>59</v>
      </c>
      <c r="E495" s="52" t="s">
        <v>270</v>
      </c>
      <c r="F495" s="52" t="s">
        <v>110</v>
      </c>
      <c r="G495" s="52"/>
      <c r="H495" s="53"/>
      <c r="I495" s="57">
        <f t="shared" si="209"/>
        <v>100</v>
      </c>
      <c r="J495" s="57">
        <f t="shared" si="209"/>
        <v>0</v>
      </c>
      <c r="K495" s="57">
        <f t="shared" si="209"/>
        <v>100</v>
      </c>
      <c r="L495" s="57">
        <f t="shared" si="209"/>
        <v>100</v>
      </c>
      <c r="M495" s="135"/>
      <c r="N495" s="60"/>
      <c r="O495" s="176"/>
      <c r="P495" s="57">
        <f>P496</f>
        <v>0</v>
      </c>
      <c r="Q495" s="183"/>
      <c r="R495" s="183"/>
      <c r="S495" s="183"/>
      <c r="T495" s="183"/>
      <c r="U495" s="183"/>
      <c r="V495" s="183"/>
      <c r="W495" s="57">
        <f>W496</f>
        <v>100</v>
      </c>
    </row>
    <row r="496" spans="1:23" ht="42" customHeight="1">
      <c r="A496" s="74" t="s">
        <v>346</v>
      </c>
      <c r="B496" s="52" t="s">
        <v>310</v>
      </c>
      <c r="C496" s="52" t="s">
        <v>59</v>
      </c>
      <c r="D496" s="52" t="s">
        <v>59</v>
      </c>
      <c r="E496" s="52" t="s">
        <v>270</v>
      </c>
      <c r="F496" s="52" t="s">
        <v>112</v>
      </c>
      <c r="G496" s="52"/>
      <c r="H496" s="53"/>
      <c r="I496" s="57">
        <f t="shared" si="209"/>
        <v>100</v>
      </c>
      <c r="J496" s="57">
        <f t="shared" si="209"/>
        <v>0</v>
      </c>
      <c r="K496" s="57">
        <f t="shared" si="209"/>
        <v>100</v>
      </c>
      <c r="L496" s="57">
        <f t="shared" si="209"/>
        <v>100</v>
      </c>
      <c r="M496" s="135"/>
      <c r="N496" s="60"/>
      <c r="O496" s="176"/>
      <c r="P496" s="57">
        <f>P497</f>
        <v>0</v>
      </c>
      <c r="Q496" s="183"/>
      <c r="R496" s="183"/>
      <c r="S496" s="183"/>
      <c r="T496" s="183"/>
      <c r="U496" s="183"/>
      <c r="V496" s="183"/>
      <c r="W496" s="57">
        <f>W497</f>
        <v>100</v>
      </c>
    </row>
    <row r="497" spans="1:23" ht="17.25" customHeight="1">
      <c r="A497" s="77" t="s">
        <v>99</v>
      </c>
      <c r="B497" s="52" t="s">
        <v>310</v>
      </c>
      <c r="C497" s="53" t="s">
        <v>59</v>
      </c>
      <c r="D497" s="53" t="s">
        <v>59</v>
      </c>
      <c r="E497" s="53" t="s">
        <v>270</v>
      </c>
      <c r="F497" s="53" t="s">
        <v>112</v>
      </c>
      <c r="G497" s="53" t="s">
        <v>85</v>
      </c>
      <c r="H497" s="53"/>
      <c r="I497" s="59">
        <v>100</v>
      </c>
      <c r="J497" s="59">
        <v>0</v>
      </c>
      <c r="K497" s="59">
        <f>I497+J497</f>
        <v>100</v>
      </c>
      <c r="L497" s="59">
        <v>100</v>
      </c>
      <c r="M497" s="135"/>
      <c r="N497" s="60"/>
      <c r="O497" s="176"/>
      <c r="P497" s="59">
        <v>0</v>
      </c>
      <c r="Q497" s="183"/>
      <c r="R497" s="183"/>
      <c r="S497" s="183"/>
      <c r="T497" s="183"/>
      <c r="U497" s="183"/>
      <c r="V497" s="183"/>
      <c r="W497" s="59">
        <f>L497+P497</f>
        <v>100</v>
      </c>
    </row>
    <row r="498" spans="1:23" ht="43.5" customHeight="1">
      <c r="A498" s="74" t="s">
        <v>337</v>
      </c>
      <c r="B498" s="52" t="s">
        <v>310</v>
      </c>
      <c r="C498" s="52" t="s">
        <v>59</v>
      </c>
      <c r="D498" s="52" t="s">
        <v>59</v>
      </c>
      <c r="E498" s="52" t="s">
        <v>362</v>
      </c>
      <c r="F498" s="52"/>
      <c r="G498" s="52"/>
      <c r="H498" s="53"/>
      <c r="I498" s="57">
        <f aca="true" t="shared" si="210" ref="I498:L500">I499</f>
        <v>30</v>
      </c>
      <c r="J498" s="57">
        <f t="shared" si="210"/>
        <v>0</v>
      </c>
      <c r="K498" s="57">
        <f t="shared" si="210"/>
        <v>30</v>
      </c>
      <c r="L498" s="57">
        <f t="shared" si="210"/>
        <v>30</v>
      </c>
      <c r="M498" s="135"/>
      <c r="N498" s="60"/>
      <c r="O498" s="176"/>
      <c r="P498" s="57">
        <f>P499</f>
        <v>0</v>
      </c>
      <c r="Q498" s="183"/>
      <c r="R498" s="183"/>
      <c r="S498" s="183"/>
      <c r="T498" s="183"/>
      <c r="U498" s="183"/>
      <c r="V498" s="183"/>
      <c r="W498" s="57">
        <f>W499</f>
        <v>30</v>
      </c>
    </row>
    <row r="499" spans="1:23" ht="42" customHeight="1">
      <c r="A499" s="74" t="s">
        <v>374</v>
      </c>
      <c r="B499" s="52" t="s">
        <v>310</v>
      </c>
      <c r="C499" s="52" t="s">
        <v>59</v>
      </c>
      <c r="D499" s="52" t="s">
        <v>59</v>
      </c>
      <c r="E499" s="52" t="s">
        <v>338</v>
      </c>
      <c r="F499" s="52" t="s">
        <v>110</v>
      </c>
      <c r="G499" s="52"/>
      <c r="H499" s="53"/>
      <c r="I499" s="57">
        <f t="shared" si="210"/>
        <v>30</v>
      </c>
      <c r="J499" s="57">
        <f t="shared" si="210"/>
        <v>0</v>
      </c>
      <c r="K499" s="57">
        <f t="shared" si="210"/>
        <v>30</v>
      </c>
      <c r="L499" s="57">
        <f t="shared" si="210"/>
        <v>30</v>
      </c>
      <c r="M499" s="135"/>
      <c r="N499" s="60"/>
      <c r="O499" s="176"/>
      <c r="P499" s="57">
        <f>P500</f>
        <v>0</v>
      </c>
      <c r="Q499" s="183"/>
      <c r="R499" s="183"/>
      <c r="S499" s="183"/>
      <c r="T499" s="183"/>
      <c r="U499" s="183"/>
      <c r="V499" s="183"/>
      <c r="W499" s="57">
        <f>W500</f>
        <v>30</v>
      </c>
    </row>
    <row r="500" spans="1:23" ht="42" customHeight="1">
      <c r="A500" s="74" t="s">
        <v>346</v>
      </c>
      <c r="B500" s="52" t="s">
        <v>310</v>
      </c>
      <c r="C500" s="52" t="s">
        <v>59</v>
      </c>
      <c r="D500" s="52" t="s">
        <v>59</v>
      </c>
      <c r="E500" s="52" t="s">
        <v>338</v>
      </c>
      <c r="F500" s="52" t="s">
        <v>112</v>
      </c>
      <c r="G500" s="52"/>
      <c r="H500" s="53"/>
      <c r="I500" s="57">
        <f t="shared" si="210"/>
        <v>30</v>
      </c>
      <c r="J500" s="57">
        <f t="shared" si="210"/>
        <v>0</v>
      </c>
      <c r="K500" s="57">
        <f t="shared" si="210"/>
        <v>30</v>
      </c>
      <c r="L500" s="57">
        <f t="shared" si="210"/>
        <v>30</v>
      </c>
      <c r="M500" s="135"/>
      <c r="N500" s="60"/>
      <c r="O500" s="176"/>
      <c r="P500" s="57">
        <f>P501</f>
        <v>0</v>
      </c>
      <c r="Q500" s="183"/>
      <c r="R500" s="183"/>
      <c r="S500" s="183"/>
      <c r="T500" s="183"/>
      <c r="U500" s="183"/>
      <c r="V500" s="183"/>
      <c r="W500" s="57">
        <f>W501</f>
        <v>30</v>
      </c>
    </row>
    <row r="501" spans="1:23" ht="17.25" customHeight="1">
      <c r="A501" s="77" t="s">
        <v>99</v>
      </c>
      <c r="B501" s="52" t="s">
        <v>310</v>
      </c>
      <c r="C501" s="53" t="s">
        <v>59</v>
      </c>
      <c r="D501" s="53" t="s">
        <v>59</v>
      </c>
      <c r="E501" s="53" t="s">
        <v>338</v>
      </c>
      <c r="F501" s="53" t="s">
        <v>112</v>
      </c>
      <c r="G501" s="53" t="s">
        <v>85</v>
      </c>
      <c r="H501" s="53"/>
      <c r="I501" s="59">
        <v>30</v>
      </c>
      <c r="J501" s="59">
        <v>0</v>
      </c>
      <c r="K501" s="59">
        <f>I501+J501</f>
        <v>30</v>
      </c>
      <c r="L501" s="59">
        <v>30</v>
      </c>
      <c r="M501" s="135"/>
      <c r="N501" s="60"/>
      <c r="O501" s="176"/>
      <c r="P501" s="59">
        <v>0</v>
      </c>
      <c r="Q501" s="183"/>
      <c r="R501" s="183"/>
      <c r="S501" s="183"/>
      <c r="T501" s="183"/>
      <c r="U501" s="183"/>
      <c r="V501" s="183"/>
      <c r="W501" s="59">
        <f>L501+P501</f>
        <v>30</v>
      </c>
    </row>
    <row r="502" spans="1:23" ht="17.25">
      <c r="A502" s="76" t="s">
        <v>389</v>
      </c>
      <c r="B502" s="54" t="s">
        <v>310</v>
      </c>
      <c r="C502" s="54" t="s">
        <v>56</v>
      </c>
      <c r="D502" s="52"/>
      <c r="E502" s="52"/>
      <c r="F502" s="52"/>
      <c r="G502" s="52"/>
      <c r="H502" s="53"/>
      <c r="I502" s="56">
        <f>I503+I547</f>
        <v>28082.5</v>
      </c>
      <c r="J502" s="56">
        <f>J503+J547</f>
        <v>0</v>
      </c>
      <c r="K502" s="56">
        <f>K503+K547</f>
        <v>28082.5</v>
      </c>
      <c r="L502" s="56">
        <f>L503+L547</f>
        <v>28082.5</v>
      </c>
      <c r="M502" s="135"/>
      <c r="N502" s="60"/>
      <c r="O502" s="176"/>
      <c r="P502" s="56">
        <f>P503+P547</f>
        <v>0</v>
      </c>
      <c r="Q502" s="183"/>
      <c r="R502" s="183"/>
      <c r="S502" s="183"/>
      <c r="T502" s="183"/>
      <c r="U502" s="183"/>
      <c r="V502" s="183"/>
      <c r="W502" s="56">
        <f>W503+W547</f>
        <v>28082.5</v>
      </c>
    </row>
    <row r="503" spans="1:23" ht="17.25">
      <c r="A503" s="76" t="s">
        <v>48</v>
      </c>
      <c r="B503" s="54" t="s">
        <v>310</v>
      </c>
      <c r="C503" s="54" t="s">
        <v>56</v>
      </c>
      <c r="D503" s="54" t="s">
        <v>52</v>
      </c>
      <c r="E503" s="54"/>
      <c r="F503" s="54"/>
      <c r="G503" s="54"/>
      <c r="H503" s="54"/>
      <c r="I503" s="56">
        <f>I504</f>
        <v>20825.3</v>
      </c>
      <c r="J503" s="56">
        <f>J504</f>
        <v>0</v>
      </c>
      <c r="K503" s="56">
        <f>K504</f>
        <v>20825.3</v>
      </c>
      <c r="L503" s="56">
        <f>L504</f>
        <v>20825.3</v>
      </c>
      <c r="M503" s="135"/>
      <c r="N503" s="60"/>
      <c r="O503" s="176"/>
      <c r="P503" s="56">
        <f>P504</f>
        <v>0</v>
      </c>
      <c r="Q503" s="183"/>
      <c r="R503" s="183"/>
      <c r="S503" s="183"/>
      <c r="T503" s="183"/>
      <c r="U503" s="183"/>
      <c r="V503" s="183"/>
      <c r="W503" s="56">
        <f>W504</f>
        <v>20825.3</v>
      </c>
    </row>
    <row r="504" spans="1:23" ht="42">
      <c r="A504" s="74" t="s">
        <v>403</v>
      </c>
      <c r="B504" s="52" t="s">
        <v>310</v>
      </c>
      <c r="C504" s="52" t="s">
        <v>56</v>
      </c>
      <c r="D504" s="52" t="s">
        <v>52</v>
      </c>
      <c r="E504" s="52" t="s">
        <v>253</v>
      </c>
      <c r="F504" s="52"/>
      <c r="G504" s="52"/>
      <c r="H504" s="52"/>
      <c r="I504" s="57">
        <f>I505+I511+I517+I523+I538+I532</f>
        <v>20825.3</v>
      </c>
      <c r="J504" s="57">
        <f>J505+J511+J517+J523+J538+J532</f>
        <v>0</v>
      </c>
      <c r="K504" s="57">
        <f>K505+K511+K517+K523+K538+K532</f>
        <v>20825.3</v>
      </c>
      <c r="L504" s="57">
        <f>L505+L511+L517+L523+L538+L532</f>
        <v>20825.3</v>
      </c>
      <c r="M504" s="135"/>
      <c r="N504" s="60"/>
      <c r="O504" s="176"/>
      <c r="P504" s="57">
        <f>P505+P511+P517+P523+P538+P532</f>
        <v>0</v>
      </c>
      <c r="Q504" s="183"/>
      <c r="R504" s="183"/>
      <c r="S504" s="183"/>
      <c r="T504" s="183"/>
      <c r="U504" s="183"/>
      <c r="V504" s="183"/>
      <c r="W504" s="57">
        <f>W505+W511+W517+W523+W538+W532</f>
        <v>20825.3</v>
      </c>
    </row>
    <row r="505" spans="1:23" ht="30.75" customHeight="1">
      <c r="A505" s="74" t="s">
        <v>404</v>
      </c>
      <c r="B505" s="52" t="s">
        <v>310</v>
      </c>
      <c r="C505" s="52" t="s">
        <v>56</v>
      </c>
      <c r="D505" s="52" t="s">
        <v>52</v>
      </c>
      <c r="E505" s="52" t="s">
        <v>254</v>
      </c>
      <c r="F505" s="52"/>
      <c r="G505" s="52"/>
      <c r="H505" s="52"/>
      <c r="I505" s="57">
        <f>I506</f>
        <v>0</v>
      </c>
      <c r="J505" s="57">
        <f>J506</f>
        <v>0</v>
      </c>
      <c r="K505" s="57">
        <f>K506</f>
        <v>0</v>
      </c>
      <c r="L505" s="57">
        <f>L506</f>
        <v>0</v>
      </c>
      <c r="M505" s="135"/>
      <c r="N505" s="60"/>
      <c r="O505" s="176"/>
      <c r="P505" s="57">
        <f>P506</f>
        <v>0</v>
      </c>
      <c r="Q505" s="183"/>
      <c r="R505" s="183"/>
      <c r="S505" s="183"/>
      <c r="T505" s="183"/>
      <c r="U505" s="183"/>
      <c r="V505" s="183"/>
      <c r="W505" s="57">
        <f>W506</f>
        <v>0</v>
      </c>
    </row>
    <row r="506" spans="1:23" ht="41.25">
      <c r="A506" s="114" t="s">
        <v>277</v>
      </c>
      <c r="B506" s="52" t="s">
        <v>310</v>
      </c>
      <c r="C506" s="52" t="s">
        <v>56</v>
      </c>
      <c r="D506" s="52" t="s">
        <v>52</v>
      </c>
      <c r="E506" s="112" t="s">
        <v>278</v>
      </c>
      <c r="F506" s="53"/>
      <c r="G506" s="53"/>
      <c r="H506" s="53"/>
      <c r="I506" s="57">
        <f aca="true" t="shared" si="211" ref="I506:L509">I507</f>
        <v>0</v>
      </c>
      <c r="J506" s="57">
        <f t="shared" si="211"/>
        <v>0</v>
      </c>
      <c r="K506" s="57">
        <f t="shared" si="211"/>
        <v>0</v>
      </c>
      <c r="L506" s="57">
        <f t="shared" si="211"/>
        <v>0</v>
      </c>
      <c r="M506" s="135"/>
      <c r="N506" s="60"/>
      <c r="O506" s="176"/>
      <c r="P506" s="57">
        <f>P507</f>
        <v>0</v>
      </c>
      <c r="Q506" s="183"/>
      <c r="R506" s="183"/>
      <c r="S506" s="183"/>
      <c r="T506" s="183"/>
      <c r="U506" s="183"/>
      <c r="V506" s="183"/>
      <c r="W506" s="57">
        <f>W507</f>
        <v>0</v>
      </c>
    </row>
    <row r="507" spans="1:23" ht="17.25">
      <c r="A507" s="114" t="s">
        <v>234</v>
      </c>
      <c r="B507" s="52" t="s">
        <v>310</v>
      </c>
      <c r="C507" s="52" t="s">
        <v>56</v>
      </c>
      <c r="D507" s="52" t="s">
        <v>52</v>
      </c>
      <c r="E507" s="116" t="s">
        <v>278</v>
      </c>
      <c r="F507" s="53"/>
      <c r="G507" s="53"/>
      <c r="H507" s="53"/>
      <c r="I507" s="57">
        <f t="shared" si="211"/>
        <v>0</v>
      </c>
      <c r="J507" s="57">
        <f t="shared" si="211"/>
        <v>0</v>
      </c>
      <c r="K507" s="57">
        <f t="shared" si="211"/>
        <v>0</v>
      </c>
      <c r="L507" s="57">
        <f t="shared" si="211"/>
        <v>0</v>
      </c>
      <c r="M507" s="135"/>
      <c r="N507" s="60"/>
      <c r="O507" s="176"/>
      <c r="P507" s="57">
        <f>P508</f>
        <v>0</v>
      </c>
      <c r="Q507" s="183"/>
      <c r="R507" s="183"/>
      <c r="S507" s="183"/>
      <c r="T507" s="183"/>
      <c r="U507" s="183"/>
      <c r="V507" s="183"/>
      <c r="W507" s="57">
        <f>W508</f>
        <v>0</v>
      </c>
    </row>
    <row r="508" spans="1:23" ht="42">
      <c r="A508" s="74" t="s">
        <v>374</v>
      </c>
      <c r="B508" s="52" t="s">
        <v>310</v>
      </c>
      <c r="C508" s="52" t="s">
        <v>56</v>
      </c>
      <c r="D508" s="52" t="s">
        <v>52</v>
      </c>
      <c r="E508" s="116" t="s">
        <v>278</v>
      </c>
      <c r="F508" s="52" t="s">
        <v>110</v>
      </c>
      <c r="G508" s="53"/>
      <c r="H508" s="53"/>
      <c r="I508" s="57">
        <f t="shared" si="211"/>
        <v>0</v>
      </c>
      <c r="J508" s="57">
        <f t="shared" si="211"/>
        <v>0</v>
      </c>
      <c r="K508" s="57">
        <f t="shared" si="211"/>
        <v>0</v>
      </c>
      <c r="L508" s="57">
        <f t="shared" si="211"/>
        <v>0</v>
      </c>
      <c r="M508" s="135"/>
      <c r="N508" s="60"/>
      <c r="O508" s="176"/>
      <c r="P508" s="57">
        <f>P509</f>
        <v>0</v>
      </c>
      <c r="Q508" s="183"/>
      <c r="R508" s="183"/>
      <c r="S508" s="183"/>
      <c r="T508" s="183"/>
      <c r="U508" s="183"/>
      <c r="V508" s="183"/>
      <c r="W508" s="57">
        <f>W509</f>
        <v>0</v>
      </c>
    </row>
    <row r="509" spans="1:23" ht="42">
      <c r="A509" s="74" t="s">
        <v>346</v>
      </c>
      <c r="B509" s="52" t="s">
        <v>310</v>
      </c>
      <c r="C509" s="52" t="s">
        <v>56</v>
      </c>
      <c r="D509" s="52" t="s">
        <v>52</v>
      </c>
      <c r="E509" s="116" t="s">
        <v>278</v>
      </c>
      <c r="F509" s="52" t="s">
        <v>112</v>
      </c>
      <c r="G509" s="53"/>
      <c r="H509" s="53"/>
      <c r="I509" s="57">
        <f t="shared" si="211"/>
        <v>0</v>
      </c>
      <c r="J509" s="57">
        <f t="shared" si="211"/>
        <v>0</v>
      </c>
      <c r="K509" s="57">
        <f t="shared" si="211"/>
        <v>0</v>
      </c>
      <c r="L509" s="57">
        <f t="shared" si="211"/>
        <v>0</v>
      </c>
      <c r="M509" s="135"/>
      <c r="N509" s="60"/>
      <c r="O509" s="176"/>
      <c r="P509" s="57">
        <f>P510</f>
        <v>0</v>
      </c>
      <c r="Q509" s="183"/>
      <c r="R509" s="183"/>
      <c r="S509" s="183"/>
      <c r="T509" s="183"/>
      <c r="U509" s="183"/>
      <c r="V509" s="183"/>
      <c r="W509" s="57">
        <f>W510</f>
        <v>0</v>
      </c>
    </row>
    <row r="510" spans="1:23" ht="17.25">
      <c r="A510" s="75" t="s">
        <v>99</v>
      </c>
      <c r="B510" s="52" t="s">
        <v>310</v>
      </c>
      <c r="C510" s="53" t="s">
        <v>56</v>
      </c>
      <c r="D510" s="53" t="s">
        <v>52</v>
      </c>
      <c r="E510" s="116" t="s">
        <v>278</v>
      </c>
      <c r="F510" s="53" t="s">
        <v>112</v>
      </c>
      <c r="G510" s="53" t="s">
        <v>85</v>
      </c>
      <c r="H510" s="53"/>
      <c r="I510" s="59">
        <v>0</v>
      </c>
      <c r="J510" s="59">
        <v>0</v>
      </c>
      <c r="K510" s="59">
        <f>I510+J510</f>
        <v>0</v>
      </c>
      <c r="L510" s="59">
        <v>0</v>
      </c>
      <c r="M510" s="135"/>
      <c r="N510" s="60"/>
      <c r="O510" s="176"/>
      <c r="P510" s="59">
        <v>0</v>
      </c>
      <c r="Q510" s="183"/>
      <c r="R510" s="183"/>
      <c r="S510" s="183"/>
      <c r="T510" s="183"/>
      <c r="U510" s="183"/>
      <c r="V510" s="183"/>
      <c r="W510" s="59">
        <f>L510+P510</f>
        <v>0</v>
      </c>
    </row>
    <row r="511" spans="1:23" ht="27">
      <c r="A511" s="73" t="s">
        <v>28</v>
      </c>
      <c r="B511" s="52" t="s">
        <v>310</v>
      </c>
      <c r="C511" s="52" t="s">
        <v>56</v>
      </c>
      <c r="D511" s="52" t="s">
        <v>52</v>
      </c>
      <c r="E511" s="52" t="s">
        <v>250</v>
      </c>
      <c r="F511" s="52"/>
      <c r="G511" s="52"/>
      <c r="H511" s="52"/>
      <c r="I511" s="57">
        <f aca="true" t="shared" si="212" ref="I511:L515">I512</f>
        <v>14833.9</v>
      </c>
      <c r="J511" s="57">
        <f t="shared" si="212"/>
        <v>0</v>
      </c>
      <c r="K511" s="57">
        <f t="shared" si="212"/>
        <v>14833.9</v>
      </c>
      <c r="L511" s="57">
        <f t="shared" si="212"/>
        <v>14833.9</v>
      </c>
      <c r="M511" s="135"/>
      <c r="N511" s="60"/>
      <c r="O511" s="176"/>
      <c r="P511" s="57">
        <f>P512</f>
        <v>0</v>
      </c>
      <c r="Q511" s="183"/>
      <c r="R511" s="183"/>
      <c r="S511" s="183"/>
      <c r="T511" s="183"/>
      <c r="U511" s="183"/>
      <c r="V511" s="183"/>
      <c r="W511" s="57">
        <f>W512</f>
        <v>14833.9</v>
      </c>
    </row>
    <row r="512" spans="1:23" ht="55.5">
      <c r="A512" s="74" t="s">
        <v>249</v>
      </c>
      <c r="B512" s="52" t="s">
        <v>310</v>
      </c>
      <c r="C512" s="52" t="s">
        <v>56</v>
      </c>
      <c r="D512" s="52" t="s">
        <v>52</v>
      </c>
      <c r="E512" s="52" t="s">
        <v>251</v>
      </c>
      <c r="F512" s="52"/>
      <c r="G512" s="52"/>
      <c r="H512" s="52"/>
      <c r="I512" s="57">
        <f t="shared" si="212"/>
        <v>14833.9</v>
      </c>
      <c r="J512" s="57">
        <f t="shared" si="212"/>
        <v>0</v>
      </c>
      <c r="K512" s="57">
        <f t="shared" si="212"/>
        <v>14833.9</v>
      </c>
      <c r="L512" s="57">
        <f t="shared" si="212"/>
        <v>14833.9</v>
      </c>
      <c r="M512" s="135"/>
      <c r="N512" s="60"/>
      <c r="O512" s="176"/>
      <c r="P512" s="57">
        <f>P513</f>
        <v>0</v>
      </c>
      <c r="Q512" s="183"/>
      <c r="R512" s="183"/>
      <c r="S512" s="183"/>
      <c r="T512" s="183"/>
      <c r="U512" s="183"/>
      <c r="V512" s="183"/>
      <c r="W512" s="57">
        <f>W513</f>
        <v>14833.9</v>
      </c>
    </row>
    <row r="513" spans="1:23" ht="17.25">
      <c r="A513" s="74" t="s">
        <v>234</v>
      </c>
      <c r="B513" s="52" t="s">
        <v>310</v>
      </c>
      <c r="C513" s="52" t="s">
        <v>56</v>
      </c>
      <c r="D513" s="52" t="s">
        <v>52</v>
      </c>
      <c r="E513" s="52" t="s">
        <v>252</v>
      </c>
      <c r="F513" s="52"/>
      <c r="G513" s="52"/>
      <c r="H513" s="52"/>
      <c r="I513" s="57">
        <f t="shared" si="212"/>
        <v>14833.9</v>
      </c>
      <c r="J513" s="57">
        <f t="shared" si="212"/>
        <v>0</v>
      </c>
      <c r="K513" s="57">
        <f t="shared" si="212"/>
        <v>14833.9</v>
      </c>
      <c r="L513" s="57">
        <f t="shared" si="212"/>
        <v>14833.9</v>
      </c>
      <c r="M513" s="135"/>
      <c r="N513" s="60"/>
      <c r="O513" s="176"/>
      <c r="P513" s="57">
        <f>P514</f>
        <v>0</v>
      </c>
      <c r="Q513" s="183"/>
      <c r="R513" s="183"/>
      <c r="S513" s="183"/>
      <c r="T513" s="183"/>
      <c r="U513" s="183"/>
      <c r="V513" s="183"/>
      <c r="W513" s="57">
        <f>W514</f>
        <v>14833.9</v>
      </c>
    </row>
    <row r="514" spans="1:23" ht="41.25">
      <c r="A514" s="73" t="s">
        <v>114</v>
      </c>
      <c r="B514" s="52" t="s">
        <v>310</v>
      </c>
      <c r="C514" s="52" t="s">
        <v>56</v>
      </c>
      <c r="D514" s="52" t="s">
        <v>52</v>
      </c>
      <c r="E514" s="52" t="s">
        <v>252</v>
      </c>
      <c r="F514" s="52" t="s">
        <v>113</v>
      </c>
      <c r="G514" s="52"/>
      <c r="H514" s="52"/>
      <c r="I514" s="57">
        <f t="shared" si="212"/>
        <v>14833.9</v>
      </c>
      <c r="J514" s="57">
        <f t="shared" si="212"/>
        <v>0</v>
      </c>
      <c r="K514" s="57">
        <f t="shared" si="212"/>
        <v>14833.9</v>
      </c>
      <c r="L514" s="57">
        <f t="shared" si="212"/>
        <v>14833.9</v>
      </c>
      <c r="M514" s="135"/>
      <c r="N514" s="60"/>
      <c r="O514" s="176"/>
      <c r="P514" s="57">
        <f>P515</f>
        <v>0</v>
      </c>
      <c r="Q514" s="183"/>
      <c r="R514" s="183"/>
      <c r="S514" s="183"/>
      <c r="T514" s="183"/>
      <c r="U514" s="183"/>
      <c r="V514" s="183"/>
      <c r="W514" s="57">
        <f>W515</f>
        <v>14833.9</v>
      </c>
    </row>
    <row r="515" spans="1:23" ht="17.25">
      <c r="A515" s="73" t="s">
        <v>116</v>
      </c>
      <c r="B515" s="52" t="s">
        <v>310</v>
      </c>
      <c r="C515" s="52" t="s">
        <v>56</v>
      </c>
      <c r="D515" s="52" t="s">
        <v>52</v>
      </c>
      <c r="E515" s="52" t="s">
        <v>252</v>
      </c>
      <c r="F515" s="52" t="s">
        <v>115</v>
      </c>
      <c r="G515" s="52"/>
      <c r="H515" s="52"/>
      <c r="I515" s="57">
        <f t="shared" si="212"/>
        <v>14833.9</v>
      </c>
      <c r="J515" s="57">
        <f t="shared" si="212"/>
        <v>0</v>
      </c>
      <c r="K515" s="57">
        <f t="shared" si="212"/>
        <v>14833.9</v>
      </c>
      <c r="L515" s="57">
        <f t="shared" si="212"/>
        <v>14833.9</v>
      </c>
      <c r="M515" s="135"/>
      <c r="N515" s="60"/>
      <c r="O515" s="176"/>
      <c r="P515" s="57">
        <f>P516</f>
        <v>0</v>
      </c>
      <c r="Q515" s="183"/>
      <c r="R515" s="183"/>
      <c r="S515" s="183"/>
      <c r="T515" s="183"/>
      <c r="U515" s="183"/>
      <c r="V515" s="183"/>
      <c r="W515" s="57">
        <f>W516</f>
        <v>14833.9</v>
      </c>
    </row>
    <row r="516" spans="1:23" ht="19.5" customHeight="1">
      <c r="A516" s="75" t="s">
        <v>99</v>
      </c>
      <c r="B516" s="52" t="s">
        <v>310</v>
      </c>
      <c r="C516" s="53" t="s">
        <v>56</v>
      </c>
      <c r="D516" s="53" t="s">
        <v>52</v>
      </c>
      <c r="E516" s="53" t="s">
        <v>252</v>
      </c>
      <c r="F516" s="53" t="s">
        <v>115</v>
      </c>
      <c r="G516" s="53" t="s">
        <v>85</v>
      </c>
      <c r="H516" s="53"/>
      <c r="I516" s="59">
        <v>14833.9</v>
      </c>
      <c r="J516" s="59">
        <v>0</v>
      </c>
      <c r="K516" s="59">
        <f>I516+J516</f>
        <v>14833.9</v>
      </c>
      <c r="L516" s="59">
        <v>14833.9</v>
      </c>
      <c r="M516" s="135"/>
      <c r="N516" s="60"/>
      <c r="O516" s="176"/>
      <c r="P516" s="59">
        <v>0</v>
      </c>
      <c r="Q516" s="183"/>
      <c r="R516" s="183"/>
      <c r="S516" s="183"/>
      <c r="T516" s="183"/>
      <c r="U516" s="183"/>
      <c r="V516" s="183"/>
      <c r="W516" s="59">
        <f>L516+P516</f>
        <v>14833.9</v>
      </c>
    </row>
    <row r="517" spans="1:23" ht="27.75">
      <c r="A517" s="74" t="s">
        <v>29</v>
      </c>
      <c r="B517" s="52" t="s">
        <v>310</v>
      </c>
      <c r="C517" s="52" t="s">
        <v>56</v>
      </c>
      <c r="D517" s="52" t="s">
        <v>52</v>
      </c>
      <c r="E517" s="52" t="s">
        <v>245</v>
      </c>
      <c r="F517" s="52"/>
      <c r="G517" s="52"/>
      <c r="H517" s="52"/>
      <c r="I517" s="57">
        <f aca="true" t="shared" si="213" ref="I517:L521">I518</f>
        <v>2488.9</v>
      </c>
      <c r="J517" s="57">
        <f t="shared" si="213"/>
        <v>0</v>
      </c>
      <c r="K517" s="57">
        <f t="shared" si="213"/>
        <v>2488.9</v>
      </c>
      <c r="L517" s="57">
        <f t="shared" si="213"/>
        <v>2488.9</v>
      </c>
      <c r="M517" s="135"/>
      <c r="N517" s="60"/>
      <c r="O517" s="176"/>
      <c r="P517" s="57">
        <f>P518</f>
        <v>0</v>
      </c>
      <c r="Q517" s="183"/>
      <c r="R517" s="183"/>
      <c r="S517" s="183"/>
      <c r="T517" s="183"/>
      <c r="U517" s="183"/>
      <c r="V517" s="183"/>
      <c r="W517" s="57">
        <f>W518</f>
        <v>2488.9</v>
      </c>
    </row>
    <row r="518" spans="1:23" ht="27.75">
      <c r="A518" s="74" t="s">
        <v>246</v>
      </c>
      <c r="B518" s="52" t="s">
        <v>310</v>
      </c>
      <c r="C518" s="52" t="s">
        <v>56</v>
      </c>
      <c r="D518" s="52" t="s">
        <v>52</v>
      </c>
      <c r="E518" s="52" t="s">
        <v>247</v>
      </c>
      <c r="F518" s="52"/>
      <c r="G518" s="52"/>
      <c r="H518" s="52"/>
      <c r="I518" s="57">
        <f t="shared" si="213"/>
        <v>2488.9</v>
      </c>
      <c r="J518" s="57">
        <f t="shared" si="213"/>
        <v>0</v>
      </c>
      <c r="K518" s="57">
        <f t="shared" si="213"/>
        <v>2488.9</v>
      </c>
      <c r="L518" s="57">
        <f t="shared" si="213"/>
        <v>2488.9</v>
      </c>
      <c r="M518" s="135"/>
      <c r="N518" s="60"/>
      <c r="O518" s="176"/>
      <c r="P518" s="57">
        <f>P519</f>
        <v>0</v>
      </c>
      <c r="Q518" s="183"/>
      <c r="R518" s="183"/>
      <c r="S518" s="183"/>
      <c r="T518" s="183"/>
      <c r="U518" s="183"/>
      <c r="V518" s="183"/>
      <c r="W518" s="57">
        <f>W519</f>
        <v>2488.9</v>
      </c>
    </row>
    <row r="519" spans="1:23" ht="17.25">
      <c r="A519" s="74" t="s">
        <v>234</v>
      </c>
      <c r="B519" s="52" t="s">
        <v>310</v>
      </c>
      <c r="C519" s="52" t="s">
        <v>56</v>
      </c>
      <c r="D519" s="52" t="s">
        <v>52</v>
      </c>
      <c r="E519" s="52" t="s">
        <v>248</v>
      </c>
      <c r="F519" s="52"/>
      <c r="G519" s="52"/>
      <c r="H519" s="52"/>
      <c r="I519" s="57">
        <f t="shared" si="213"/>
        <v>2488.9</v>
      </c>
      <c r="J519" s="57">
        <f t="shared" si="213"/>
        <v>0</v>
      </c>
      <c r="K519" s="57">
        <f t="shared" si="213"/>
        <v>2488.9</v>
      </c>
      <c r="L519" s="57">
        <f t="shared" si="213"/>
        <v>2488.9</v>
      </c>
      <c r="M519" s="135"/>
      <c r="N519" s="60"/>
      <c r="O519" s="176"/>
      <c r="P519" s="57">
        <f>P520</f>
        <v>0</v>
      </c>
      <c r="Q519" s="183"/>
      <c r="R519" s="183"/>
      <c r="S519" s="183"/>
      <c r="T519" s="183"/>
      <c r="U519" s="183"/>
      <c r="V519" s="183"/>
      <c r="W519" s="57">
        <f>W520</f>
        <v>2488.9</v>
      </c>
    </row>
    <row r="520" spans="1:23" ht="44.25" customHeight="1">
      <c r="A520" s="73" t="s">
        <v>114</v>
      </c>
      <c r="B520" s="52" t="s">
        <v>310</v>
      </c>
      <c r="C520" s="52" t="s">
        <v>56</v>
      </c>
      <c r="D520" s="52" t="s">
        <v>52</v>
      </c>
      <c r="E520" s="52" t="s">
        <v>248</v>
      </c>
      <c r="F520" s="52" t="s">
        <v>113</v>
      </c>
      <c r="G520" s="52"/>
      <c r="H520" s="52"/>
      <c r="I520" s="57">
        <f t="shared" si="213"/>
        <v>2488.9</v>
      </c>
      <c r="J520" s="57">
        <f t="shared" si="213"/>
        <v>0</v>
      </c>
      <c r="K520" s="57">
        <f t="shared" si="213"/>
        <v>2488.9</v>
      </c>
      <c r="L520" s="57">
        <f t="shared" si="213"/>
        <v>2488.9</v>
      </c>
      <c r="M520" s="135"/>
      <c r="N520" s="60"/>
      <c r="O520" s="176"/>
      <c r="P520" s="57">
        <f>P521</f>
        <v>0</v>
      </c>
      <c r="Q520" s="183"/>
      <c r="R520" s="183"/>
      <c r="S520" s="183"/>
      <c r="T520" s="183"/>
      <c r="U520" s="183"/>
      <c r="V520" s="183"/>
      <c r="W520" s="57">
        <f>W521</f>
        <v>2488.9</v>
      </c>
    </row>
    <row r="521" spans="1:23" ht="17.25">
      <c r="A521" s="73" t="s">
        <v>116</v>
      </c>
      <c r="B521" s="52" t="s">
        <v>310</v>
      </c>
      <c r="C521" s="52" t="s">
        <v>56</v>
      </c>
      <c r="D521" s="52" t="s">
        <v>52</v>
      </c>
      <c r="E521" s="52" t="s">
        <v>248</v>
      </c>
      <c r="F521" s="52" t="s">
        <v>115</v>
      </c>
      <c r="G521" s="52"/>
      <c r="H521" s="52"/>
      <c r="I521" s="57">
        <f t="shared" si="213"/>
        <v>2488.9</v>
      </c>
      <c r="J521" s="57">
        <f t="shared" si="213"/>
        <v>0</v>
      </c>
      <c r="K521" s="57">
        <f t="shared" si="213"/>
        <v>2488.9</v>
      </c>
      <c r="L521" s="57">
        <f t="shared" si="213"/>
        <v>2488.9</v>
      </c>
      <c r="M521" s="135"/>
      <c r="N521" s="60"/>
      <c r="O521" s="176"/>
      <c r="P521" s="57">
        <f>P522</f>
        <v>0</v>
      </c>
      <c r="Q521" s="183"/>
      <c r="R521" s="183"/>
      <c r="S521" s="183"/>
      <c r="T521" s="183"/>
      <c r="U521" s="183"/>
      <c r="V521" s="183"/>
      <c r="W521" s="57">
        <f>W522</f>
        <v>2488.9</v>
      </c>
    </row>
    <row r="522" spans="1:23" ht="18" customHeight="1">
      <c r="A522" s="75" t="s">
        <v>99</v>
      </c>
      <c r="B522" s="52" t="s">
        <v>310</v>
      </c>
      <c r="C522" s="53" t="s">
        <v>56</v>
      </c>
      <c r="D522" s="53" t="s">
        <v>52</v>
      </c>
      <c r="E522" s="53" t="s">
        <v>248</v>
      </c>
      <c r="F522" s="53" t="s">
        <v>115</v>
      </c>
      <c r="G522" s="53" t="s">
        <v>85</v>
      </c>
      <c r="H522" s="53"/>
      <c r="I522" s="59">
        <v>2488.9</v>
      </c>
      <c r="J522" s="59">
        <v>0</v>
      </c>
      <c r="K522" s="59">
        <f>I522+J522</f>
        <v>2488.9</v>
      </c>
      <c r="L522" s="59">
        <v>2488.9</v>
      </c>
      <c r="M522" s="135"/>
      <c r="N522" s="60"/>
      <c r="O522" s="176"/>
      <c r="P522" s="59">
        <v>0</v>
      </c>
      <c r="Q522" s="183"/>
      <c r="R522" s="183"/>
      <c r="S522" s="183"/>
      <c r="T522" s="183"/>
      <c r="U522" s="183"/>
      <c r="V522" s="183"/>
      <c r="W522" s="59">
        <f>L522+P522</f>
        <v>2488.9</v>
      </c>
    </row>
    <row r="523" spans="1:23" ht="27.75">
      <c r="A523" s="74" t="s">
        <v>30</v>
      </c>
      <c r="B523" s="52" t="s">
        <v>310</v>
      </c>
      <c r="C523" s="52" t="s">
        <v>56</v>
      </c>
      <c r="D523" s="52" t="s">
        <v>52</v>
      </c>
      <c r="E523" s="52" t="s">
        <v>242</v>
      </c>
      <c r="F523" s="52"/>
      <c r="G523" s="52"/>
      <c r="H523" s="52"/>
      <c r="I523" s="57">
        <f aca="true" t="shared" si="214" ref="I523:L524">I524</f>
        <v>2995.5</v>
      </c>
      <c r="J523" s="57">
        <f t="shared" si="214"/>
        <v>0</v>
      </c>
      <c r="K523" s="57">
        <f t="shared" si="214"/>
        <v>2995.5</v>
      </c>
      <c r="L523" s="57">
        <f t="shared" si="214"/>
        <v>2995.5</v>
      </c>
      <c r="M523" s="135"/>
      <c r="N523" s="60"/>
      <c r="O523" s="176"/>
      <c r="P523" s="57">
        <f>P524</f>
        <v>0</v>
      </c>
      <c r="Q523" s="183"/>
      <c r="R523" s="183"/>
      <c r="S523" s="183"/>
      <c r="T523" s="183"/>
      <c r="U523" s="183"/>
      <c r="V523" s="183"/>
      <c r="W523" s="57">
        <f>W524</f>
        <v>2995.5</v>
      </c>
    </row>
    <row r="524" spans="1:23" ht="27.75">
      <c r="A524" s="74" t="s">
        <v>128</v>
      </c>
      <c r="B524" s="52" t="s">
        <v>310</v>
      </c>
      <c r="C524" s="52" t="s">
        <v>56</v>
      </c>
      <c r="D524" s="52" t="s">
        <v>52</v>
      </c>
      <c r="E524" s="52" t="s">
        <v>243</v>
      </c>
      <c r="F524" s="52"/>
      <c r="G524" s="52"/>
      <c r="H524" s="52"/>
      <c r="I524" s="57">
        <f t="shared" si="214"/>
        <v>2995.5</v>
      </c>
      <c r="J524" s="57">
        <f t="shared" si="214"/>
        <v>0</v>
      </c>
      <c r="K524" s="57">
        <f t="shared" si="214"/>
        <v>2995.5</v>
      </c>
      <c r="L524" s="57">
        <f t="shared" si="214"/>
        <v>2995.5</v>
      </c>
      <c r="M524" s="135"/>
      <c r="N524" s="60"/>
      <c r="O524" s="176"/>
      <c r="P524" s="57">
        <f>P525</f>
        <v>0</v>
      </c>
      <c r="Q524" s="183"/>
      <c r="R524" s="183"/>
      <c r="S524" s="183"/>
      <c r="T524" s="183"/>
      <c r="U524" s="183"/>
      <c r="V524" s="183"/>
      <c r="W524" s="57">
        <f>W525</f>
        <v>2995.5</v>
      </c>
    </row>
    <row r="525" spans="1:23" ht="17.25">
      <c r="A525" s="74" t="s">
        <v>234</v>
      </c>
      <c r="B525" s="52" t="s">
        <v>310</v>
      </c>
      <c r="C525" s="52" t="s">
        <v>56</v>
      </c>
      <c r="D525" s="52" t="s">
        <v>52</v>
      </c>
      <c r="E525" s="52" t="s">
        <v>244</v>
      </c>
      <c r="F525" s="52"/>
      <c r="G525" s="52"/>
      <c r="H525" s="52"/>
      <c r="I525" s="57">
        <f>I526+I529</f>
        <v>2995.5</v>
      </c>
      <c r="J525" s="57">
        <f>J526+J529</f>
        <v>0</v>
      </c>
      <c r="K525" s="57">
        <f>K526+K529</f>
        <v>2995.5</v>
      </c>
      <c r="L525" s="57">
        <f>L526+L529</f>
        <v>2995.5</v>
      </c>
      <c r="M525" s="135"/>
      <c r="N525" s="60"/>
      <c r="O525" s="176"/>
      <c r="P525" s="57">
        <f>P526+P529</f>
        <v>0</v>
      </c>
      <c r="Q525" s="183"/>
      <c r="R525" s="183"/>
      <c r="S525" s="183"/>
      <c r="T525" s="183"/>
      <c r="U525" s="183"/>
      <c r="V525" s="183"/>
      <c r="W525" s="57">
        <f>W526+W529</f>
        <v>2995.5</v>
      </c>
    </row>
    <row r="526" spans="1:23" ht="30" customHeight="1">
      <c r="A526" s="73" t="s">
        <v>344</v>
      </c>
      <c r="B526" s="52" t="s">
        <v>310</v>
      </c>
      <c r="C526" s="52" t="s">
        <v>56</v>
      </c>
      <c r="D526" s="52" t="s">
        <v>52</v>
      </c>
      <c r="E526" s="52" t="s">
        <v>244</v>
      </c>
      <c r="F526" s="52" t="s">
        <v>108</v>
      </c>
      <c r="G526" s="52"/>
      <c r="H526" s="52"/>
      <c r="I526" s="57">
        <f aca="true" t="shared" si="215" ref="I526:L527">I527</f>
        <v>2506.9</v>
      </c>
      <c r="J526" s="57">
        <f t="shared" si="215"/>
        <v>0</v>
      </c>
      <c r="K526" s="57">
        <f t="shared" si="215"/>
        <v>2506.9</v>
      </c>
      <c r="L526" s="57">
        <f t="shared" si="215"/>
        <v>2506.9</v>
      </c>
      <c r="M526" s="135"/>
      <c r="N526" s="60"/>
      <c r="O526" s="176"/>
      <c r="P526" s="57">
        <f>P527</f>
        <v>0</v>
      </c>
      <c r="Q526" s="183"/>
      <c r="R526" s="183"/>
      <c r="S526" s="183"/>
      <c r="T526" s="183"/>
      <c r="U526" s="183"/>
      <c r="V526" s="183"/>
      <c r="W526" s="57">
        <f>W527</f>
        <v>2506.9</v>
      </c>
    </row>
    <row r="527" spans="1:23" ht="27">
      <c r="A527" s="108" t="s">
        <v>118</v>
      </c>
      <c r="B527" s="52" t="s">
        <v>310</v>
      </c>
      <c r="C527" s="52" t="s">
        <v>56</v>
      </c>
      <c r="D527" s="52" t="s">
        <v>52</v>
      </c>
      <c r="E527" s="52" t="s">
        <v>244</v>
      </c>
      <c r="F527" s="52" t="s">
        <v>117</v>
      </c>
      <c r="G527" s="52"/>
      <c r="H527" s="52"/>
      <c r="I527" s="57">
        <f t="shared" si="215"/>
        <v>2506.9</v>
      </c>
      <c r="J527" s="57">
        <f t="shared" si="215"/>
        <v>0</v>
      </c>
      <c r="K527" s="57">
        <f t="shared" si="215"/>
        <v>2506.9</v>
      </c>
      <c r="L527" s="57">
        <f t="shared" si="215"/>
        <v>2506.9</v>
      </c>
      <c r="M527" s="135"/>
      <c r="N527" s="60"/>
      <c r="O527" s="176"/>
      <c r="P527" s="57">
        <f>P528</f>
        <v>0</v>
      </c>
      <c r="Q527" s="183"/>
      <c r="R527" s="183"/>
      <c r="S527" s="183"/>
      <c r="T527" s="183"/>
      <c r="U527" s="183"/>
      <c r="V527" s="183"/>
      <c r="W527" s="57">
        <f>W528</f>
        <v>2506.9</v>
      </c>
    </row>
    <row r="528" spans="1:23" ht="18" customHeight="1">
      <c r="A528" s="77" t="s">
        <v>99</v>
      </c>
      <c r="B528" s="52" t="s">
        <v>310</v>
      </c>
      <c r="C528" s="53" t="s">
        <v>56</v>
      </c>
      <c r="D528" s="53" t="s">
        <v>52</v>
      </c>
      <c r="E528" s="53" t="s">
        <v>244</v>
      </c>
      <c r="F528" s="53" t="s">
        <v>117</v>
      </c>
      <c r="G528" s="53" t="s">
        <v>85</v>
      </c>
      <c r="H528" s="53"/>
      <c r="I528" s="59">
        <v>2506.9</v>
      </c>
      <c r="J528" s="59">
        <v>0</v>
      </c>
      <c r="K528" s="59">
        <f>I528+J528</f>
        <v>2506.9</v>
      </c>
      <c r="L528" s="59">
        <v>2506.9</v>
      </c>
      <c r="M528" s="135"/>
      <c r="N528" s="60"/>
      <c r="O528" s="176"/>
      <c r="P528" s="59">
        <v>0</v>
      </c>
      <c r="Q528" s="183"/>
      <c r="R528" s="183"/>
      <c r="S528" s="183"/>
      <c r="T528" s="183"/>
      <c r="U528" s="183"/>
      <c r="V528" s="183"/>
      <c r="W528" s="59">
        <f>L528+P528</f>
        <v>2506.9</v>
      </c>
    </row>
    <row r="529" spans="1:23" ht="42">
      <c r="A529" s="74" t="s">
        <v>374</v>
      </c>
      <c r="B529" s="52" t="s">
        <v>310</v>
      </c>
      <c r="C529" s="52" t="s">
        <v>56</v>
      </c>
      <c r="D529" s="52" t="s">
        <v>52</v>
      </c>
      <c r="E529" s="52" t="s">
        <v>244</v>
      </c>
      <c r="F529" s="52" t="s">
        <v>110</v>
      </c>
      <c r="G529" s="52"/>
      <c r="H529" s="52"/>
      <c r="I529" s="57">
        <f aca="true" t="shared" si="216" ref="I529:L530">I530</f>
        <v>488.6</v>
      </c>
      <c r="J529" s="57">
        <f t="shared" si="216"/>
        <v>0</v>
      </c>
      <c r="K529" s="57">
        <f t="shared" si="216"/>
        <v>488.6</v>
      </c>
      <c r="L529" s="57">
        <f t="shared" si="216"/>
        <v>488.6</v>
      </c>
      <c r="M529" s="135"/>
      <c r="N529" s="60"/>
      <c r="O529" s="176"/>
      <c r="P529" s="57">
        <f>P530</f>
        <v>0</v>
      </c>
      <c r="Q529" s="183"/>
      <c r="R529" s="183"/>
      <c r="S529" s="183"/>
      <c r="T529" s="183"/>
      <c r="U529" s="183"/>
      <c r="V529" s="183"/>
      <c r="W529" s="57">
        <f>W530</f>
        <v>488.6</v>
      </c>
    </row>
    <row r="530" spans="1:23" ht="42">
      <c r="A530" s="74" t="s">
        <v>346</v>
      </c>
      <c r="B530" s="52" t="s">
        <v>310</v>
      </c>
      <c r="C530" s="52" t="s">
        <v>56</v>
      </c>
      <c r="D530" s="52" t="s">
        <v>52</v>
      </c>
      <c r="E530" s="52" t="s">
        <v>244</v>
      </c>
      <c r="F530" s="52" t="s">
        <v>112</v>
      </c>
      <c r="G530" s="52"/>
      <c r="H530" s="52"/>
      <c r="I530" s="57">
        <f t="shared" si="216"/>
        <v>488.6</v>
      </c>
      <c r="J530" s="57">
        <f t="shared" si="216"/>
        <v>0</v>
      </c>
      <c r="K530" s="57">
        <f t="shared" si="216"/>
        <v>488.6</v>
      </c>
      <c r="L530" s="57">
        <f t="shared" si="216"/>
        <v>488.6</v>
      </c>
      <c r="M530" s="135"/>
      <c r="N530" s="60"/>
      <c r="O530" s="176"/>
      <c r="P530" s="57">
        <f>P531</f>
        <v>0</v>
      </c>
      <c r="Q530" s="183"/>
      <c r="R530" s="183"/>
      <c r="S530" s="183"/>
      <c r="T530" s="183"/>
      <c r="U530" s="183"/>
      <c r="V530" s="183"/>
      <c r="W530" s="57">
        <f>W531</f>
        <v>488.6</v>
      </c>
    </row>
    <row r="531" spans="1:23" ht="18" customHeight="1">
      <c r="A531" s="75" t="s">
        <v>99</v>
      </c>
      <c r="B531" s="52" t="s">
        <v>310</v>
      </c>
      <c r="C531" s="53" t="s">
        <v>56</v>
      </c>
      <c r="D531" s="53" t="s">
        <v>52</v>
      </c>
      <c r="E531" s="53" t="s">
        <v>244</v>
      </c>
      <c r="F531" s="53" t="s">
        <v>112</v>
      </c>
      <c r="G531" s="53" t="s">
        <v>85</v>
      </c>
      <c r="H531" s="53"/>
      <c r="I531" s="59">
        <v>488.6</v>
      </c>
      <c r="J531" s="59">
        <v>0</v>
      </c>
      <c r="K531" s="59">
        <f>I531+J531</f>
        <v>488.6</v>
      </c>
      <c r="L531" s="59">
        <v>488.6</v>
      </c>
      <c r="M531" s="135"/>
      <c r="N531" s="60"/>
      <c r="O531" s="176"/>
      <c r="P531" s="59">
        <v>0</v>
      </c>
      <c r="Q531" s="183"/>
      <c r="R531" s="183"/>
      <c r="S531" s="183"/>
      <c r="T531" s="183"/>
      <c r="U531" s="183"/>
      <c r="V531" s="183"/>
      <c r="W531" s="59">
        <f>L531+P531</f>
        <v>488.6</v>
      </c>
    </row>
    <row r="532" spans="1:23" ht="32.25" customHeight="1">
      <c r="A532" s="74" t="s">
        <v>385</v>
      </c>
      <c r="B532" s="52" t="s">
        <v>310</v>
      </c>
      <c r="C532" s="52" t="s">
        <v>56</v>
      </c>
      <c r="D532" s="52" t="s">
        <v>52</v>
      </c>
      <c r="E532" s="52" t="s">
        <v>387</v>
      </c>
      <c r="F532" s="52"/>
      <c r="G532" s="52"/>
      <c r="H532" s="53"/>
      <c r="I532" s="57">
        <f aca="true" t="shared" si="217" ref="I532:L536">I533</f>
        <v>10</v>
      </c>
      <c r="J532" s="57">
        <f t="shared" si="217"/>
        <v>0</v>
      </c>
      <c r="K532" s="57">
        <f t="shared" si="217"/>
        <v>10</v>
      </c>
      <c r="L532" s="57">
        <f t="shared" si="217"/>
        <v>10</v>
      </c>
      <c r="M532" s="128"/>
      <c r="N532" s="58"/>
      <c r="O532" s="169"/>
      <c r="P532" s="57">
        <f>P533</f>
        <v>0</v>
      </c>
      <c r="Q532" s="183"/>
      <c r="R532" s="183"/>
      <c r="S532" s="183"/>
      <c r="T532" s="183"/>
      <c r="U532" s="183"/>
      <c r="V532" s="183"/>
      <c r="W532" s="57">
        <f>W533</f>
        <v>10</v>
      </c>
    </row>
    <row r="533" spans="1:23" ht="27" customHeight="1">
      <c r="A533" s="74" t="s">
        <v>386</v>
      </c>
      <c r="B533" s="52" t="s">
        <v>310</v>
      </c>
      <c r="C533" s="52" t="s">
        <v>56</v>
      </c>
      <c r="D533" s="52" t="s">
        <v>52</v>
      </c>
      <c r="E533" s="52" t="s">
        <v>400</v>
      </c>
      <c r="F533" s="52"/>
      <c r="G533" s="52"/>
      <c r="H533" s="53"/>
      <c r="I533" s="57">
        <f t="shared" si="217"/>
        <v>10</v>
      </c>
      <c r="J533" s="57">
        <f t="shared" si="217"/>
        <v>0</v>
      </c>
      <c r="K533" s="57">
        <f t="shared" si="217"/>
        <v>10</v>
      </c>
      <c r="L533" s="57">
        <f t="shared" si="217"/>
        <v>10</v>
      </c>
      <c r="M533" s="128"/>
      <c r="N533" s="58"/>
      <c r="O533" s="169"/>
      <c r="P533" s="57">
        <f>P534</f>
        <v>0</v>
      </c>
      <c r="Q533" s="183"/>
      <c r="R533" s="183"/>
      <c r="S533" s="183"/>
      <c r="T533" s="183"/>
      <c r="U533" s="183"/>
      <c r="V533" s="183"/>
      <c r="W533" s="57">
        <f>W534</f>
        <v>10</v>
      </c>
    </row>
    <row r="534" spans="1:23" ht="18" customHeight="1">
      <c r="A534" s="74" t="s">
        <v>234</v>
      </c>
      <c r="B534" s="52" t="s">
        <v>310</v>
      </c>
      <c r="C534" s="52" t="s">
        <v>56</v>
      </c>
      <c r="D534" s="52" t="s">
        <v>52</v>
      </c>
      <c r="E534" s="52" t="s">
        <v>388</v>
      </c>
      <c r="F534" s="52"/>
      <c r="G534" s="52"/>
      <c r="H534" s="53"/>
      <c r="I534" s="57">
        <f t="shared" si="217"/>
        <v>10</v>
      </c>
      <c r="J534" s="57">
        <f t="shared" si="217"/>
        <v>0</v>
      </c>
      <c r="K534" s="57">
        <f t="shared" si="217"/>
        <v>10</v>
      </c>
      <c r="L534" s="57">
        <f t="shared" si="217"/>
        <v>10</v>
      </c>
      <c r="M534" s="128"/>
      <c r="N534" s="58"/>
      <c r="O534" s="169"/>
      <c r="P534" s="57">
        <f>P535</f>
        <v>0</v>
      </c>
      <c r="Q534" s="183"/>
      <c r="R534" s="183"/>
      <c r="S534" s="183"/>
      <c r="T534" s="183"/>
      <c r="U534" s="183"/>
      <c r="V534" s="183"/>
      <c r="W534" s="57">
        <f>W535</f>
        <v>10</v>
      </c>
    </row>
    <row r="535" spans="1:23" ht="43.5" customHeight="1">
      <c r="A535" s="74" t="s">
        <v>374</v>
      </c>
      <c r="B535" s="52" t="s">
        <v>310</v>
      </c>
      <c r="C535" s="52" t="s">
        <v>56</v>
      </c>
      <c r="D535" s="52" t="s">
        <v>52</v>
      </c>
      <c r="E535" s="52" t="s">
        <v>388</v>
      </c>
      <c r="F535" s="52" t="s">
        <v>110</v>
      </c>
      <c r="G535" s="52"/>
      <c r="H535" s="53"/>
      <c r="I535" s="57">
        <f t="shared" si="217"/>
        <v>10</v>
      </c>
      <c r="J535" s="57">
        <f t="shared" si="217"/>
        <v>0</v>
      </c>
      <c r="K535" s="57">
        <f t="shared" si="217"/>
        <v>10</v>
      </c>
      <c r="L535" s="57">
        <f t="shared" si="217"/>
        <v>10</v>
      </c>
      <c r="M535" s="128"/>
      <c r="N535" s="58"/>
      <c r="O535" s="169"/>
      <c r="P535" s="57">
        <f>P536</f>
        <v>0</v>
      </c>
      <c r="Q535" s="183"/>
      <c r="R535" s="183"/>
      <c r="S535" s="183"/>
      <c r="T535" s="183"/>
      <c r="U535" s="183"/>
      <c r="V535" s="183"/>
      <c r="W535" s="57">
        <f>W536</f>
        <v>10</v>
      </c>
    </row>
    <row r="536" spans="1:23" ht="41.25" customHeight="1">
      <c r="A536" s="74" t="s">
        <v>346</v>
      </c>
      <c r="B536" s="52" t="s">
        <v>310</v>
      </c>
      <c r="C536" s="52" t="s">
        <v>56</v>
      </c>
      <c r="D536" s="52" t="s">
        <v>52</v>
      </c>
      <c r="E536" s="52" t="s">
        <v>388</v>
      </c>
      <c r="F536" s="52" t="s">
        <v>112</v>
      </c>
      <c r="G536" s="52"/>
      <c r="H536" s="53"/>
      <c r="I536" s="57">
        <f t="shared" si="217"/>
        <v>10</v>
      </c>
      <c r="J536" s="57">
        <f t="shared" si="217"/>
        <v>0</v>
      </c>
      <c r="K536" s="57">
        <f t="shared" si="217"/>
        <v>10</v>
      </c>
      <c r="L536" s="57">
        <f t="shared" si="217"/>
        <v>10</v>
      </c>
      <c r="M536" s="128"/>
      <c r="N536" s="58"/>
      <c r="O536" s="169"/>
      <c r="P536" s="57">
        <f>P537</f>
        <v>0</v>
      </c>
      <c r="Q536" s="183"/>
      <c r="R536" s="183"/>
      <c r="S536" s="183"/>
      <c r="T536" s="183"/>
      <c r="U536" s="183"/>
      <c r="V536" s="183"/>
      <c r="W536" s="57">
        <f>W537</f>
        <v>10</v>
      </c>
    </row>
    <row r="537" spans="1:23" ht="18" customHeight="1">
      <c r="A537" s="75" t="s">
        <v>99</v>
      </c>
      <c r="B537" s="53" t="s">
        <v>310</v>
      </c>
      <c r="C537" s="53" t="s">
        <v>56</v>
      </c>
      <c r="D537" s="53" t="s">
        <v>52</v>
      </c>
      <c r="E537" s="53" t="s">
        <v>388</v>
      </c>
      <c r="F537" s="53" t="s">
        <v>112</v>
      </c>
      <c r="G537" s="53" t="s">
        <v>85</v>
      </c>
      <c r="H537" s="53"/>
      <c r="I537" s="59">
        <v>10</v>
      </c>
      <c r="J537" s="59">
        <v>0</v>
      </c>
      <c r="K537" s="59">
        <f>I537+J537</f>
        <v>10</v>
      </c>
      <c r="L537" s="59">
        <v>10</v>
      </c>
      <c r="M537" s="135"/>
      <c r="N537" s="60"/>
      <c r="O537" s="176"/>
      <c r="P537" s="59">
        <v>0</v>
      </c>
      <c r="Q537" s="183"/>
      <c r="R537" s="183"/>
      <c r="S537" s="183"/>
      <c r="T537" s="183"/>
      <c r="U537" s="183"/>
      <c r="V537" s="183"/>
      <c r="W537" s="59">
        <f>L537+P537</f>
        <v>10</v>
      </c>
    </row>
    <row r="538" spans="1:23" ht="27.75">
      <c r="A538" s="74" t="s">
        <v>31</v>
      </c>
      <c r="B538" s="52" t="s">
        <v>310</v>
      </c>
      <c r="C538" s="52" t="s">
        <v>56</v>
      </c>
      <c r="D538" s="52" t="s">
        <v>52</v>
      </c>
      <c r="E538" s="52" t="s">
        <v>240</v>
      </c>
      <c r="F538" s="52"/>
      <c r="G538" s="52"/>
      <c r="H538" s="52"/>
      <c r="I538" s="57">
        <f aca="true" t="shared" si="218" ref="I538:L539">I539</f>
        <v>497</v>
      </c>
      <c r="J538" s="57">
        <f t="shared" si="218"/>
        <v>0</v>
      </c>
      <c r="K538" s="57">
        <f t="shared" si="218"/>
        <v>497</v>
      </c>
      <c r="L538" s="57">
        <f t="shared" si="218"/>
        <v>497</v>
      </c>
      <c r="M538" s="135"/>
      <c r="N538" s="60"/>
      <c r="O538" s="176"/>
      <c r="P538" s="57">
        <f>P539</f>
        <v>0</v>
      </c>
      <c r="Q538" s="183"/>
      <c r="R538" s="183"/>
      <c r="S538" s="183"/>
      <c r="T538" s="183"/>
      <c r="U538" s="183"/>
      <c r="V538" s="183"/>
      <c r="W538" s="57">
        <f>W539</f>
        <v>497</v>
      </c>
    </row>
    <row r="539" spans="1:23" ht="27.75">
      <c r="A539" s="74" t="s">
        <v>239</v>
      </c>
      <c r="B539" s="52" t="s">
        <v>310</v>
      </c>
      <c r="C539" s="52" t="s">
        <v>56</v>
      </c>
      <c r="D539" s="52" t="s">
        <v>52</v>
      </c>
      <c r="E539" s="52" t="s">
        <v>401</v>
      </c>
      <c r="F539" s="52"/>
      <c r="G539" s="52"/>
      <c r="H539" s="52"/>
      <c r="I539" s="57">
        <f t="shared" si="218"/>
        <v>497</v>
      </c>
      <c r="J539" s="57">
        <f t="shared" si="218"/>
        <v>0</v>
      </c>
      <c r="K539" s="57">
        <f t="shared" si="218"/>
        <v>497</v>
      </c>
      <c r="L539" s="57">
        <f t="shared" si="218"/>
        <v>497</v>
      </c>
      <c r="M539" s="135"/>
      <c r="N539" s="60"/>
      <c r="O539" s="176"/>
      <c r="P539" s="57">
        <f>P540</f>
        <v>0</v>
      </c>
      <c r="Q539" s="183"/>
      <c r="R539" s="183"/>
      <c r="S539" s="183"/>
      <c r="T539" s="183"/>
      <c r="U539" s="183"/>
      <c r="V539" s="183"/>
      <c r="W539" s="57">
        <f>W540</f>
        <v>497</v>
      </c>
    </row>
    <row r="540" spans="1:23" ht="17.25">
      <c r="A540" s="74" t="s">
        <v>234</v>
      </c>
      <c r="B540" s="52" t="s">
        <v>310</v>
      </c>
      <c r="C540" s="52" t="s">
        <v>56</v>
      </c>
      <c r="D540" s="52" t="s">
        <v>52</v>
      </c>
      <c r="E540" s="52" t="s">
        <v>241</v>
      </c>
      <c r="F540" s="52"/>
      <c r="G540" s="52"/>
      <c r="H540" s="52"/>
      <c r="I540" s="57">
        <f>I541+I544</f>
        <v>497</v>
      </c>
      <c r="J540" s="57">
        <f>J541+J544</f>
        <v>0</v>
      </c>
      <c r="K540" s="57">
        <f>K541+K544</f>
        <v>497</v>
      </c>
      <c r="L540" s="57">
        <f>L541+L544</f>
        <v>497</v>
      </c>
      <c r="M540" s="135"/>
      <c r="N540" s="60"/>
      <c r="O540" s="176"/>
      <c r="P540" s="57">
        <f>P541+P544</f>
        <v>0</v>
      </c>
      <c r="Q540" s="183"/>
      <c r="R540" s="183"/>
      <c r="S540" s="183"/>
      <c r="T540" s="183"/>
      <c r="U540" s="183"/>
      <c r="V540" s="183"/>
      <c r="W540" s="57">
        <f>W541+W544</f>
        <v>497</v>
      </c>
    </row>
    <row r="541" spans="1:23" ht="42">
      <c r="A541" s="74" t="s">
        <v>374</v>
      </c>
      <c r="B541" s="52" t="s">
        <v>310</v>
      </c>
      <c r="C541" s="52" t="s">
        <v>56</v>
      </c>
      <c r="D541" s="52" t="s">
        <v>52</v>
      </c>
      <c r="E541" s="52" t="s">
        <v>241</v>
      </c>
      <c r="F541" s="52" t="s">
        <v>110</v>
      </c>
      <c r="G541" s="52"/>
      <c r="H541" s="52"/>
      <c r="I541" s="57">
        <f aca="true" t="shared" si="219" ref="I541:L542">I542</f>
        <v>447</v>
      </c>
      <c r="J541" s="57">
        <f t="shared" si="219"/>
        <v>0</v>
      </c>
      <c r="K541" s="57">
        <f t="shared" si="219"/>
        <v>447</v>
      </c>
      <c r="L541" s="57">
        <f t="shared" si="219"/>
        <v>447</v>
      </c>
      <c r="M541" s="135"/>
      <c r="N541" s="60"/>
      <c r="O541" s="176"/>
      <c r="P541" s="57">
        <f>P542</f>
        <v>0</v>
      </c>
      <c r="Q541" s="183"/>
      <c r="R541" s="183"/>
      <c r="S541" s="183"/>
      <c r="T541" s="183"/>
      <c r="U541" s="183"/>
      <c r="V541" s="183"/>
      <c r="W541" s="57">
        <f>W542</f>
        <v>447</v>
      </c>
    </row>
    <row r="542" spans="1:23" ht="42">
      <c r="A542" s="74" t="s">
        <v>346</v>
      </c>
      <c r="B542" s="52" t="s">
        <v>310</v>
      </c>
      <c r="C542" s="52" t="s">
        <v>56</v>
      </c>
      <c r="D542" s="52" t="s">
        <v>52</v>
      </c>
      <c r="E542" s="52" t="s">
        <v>241</v>
      </c>
      <c r="F542" s="52" t="s">
        <v>112</v>
      </c>
      <c r="G542" s="52"/>
      <c r="H542" s="52"/>
      <c r="I542" s="57">
        <f t="shared" si="219"/>
        <v>447</v>
      </c>
      <c r="J542" s="57">
        <f t="shared" si="219"/>
        <v>0</v>
      </c>
      <c r="K542" s="57">
        <f t="shared" si="219"/>
        <v>447</v>
      </c>
      <c r="L542" s="57">
        <f t="shared" si="219"/>
        <v>447</v>
      </c>
      <c r="M542" s="135"/>
      <c r="N542" s="60"/>
      <c r="O542" s="176"/>
      <c r="P542" s="57">
        <f>P543</f>
        <v>0</v>
      </c>
      <c r="Q542" s="183"/>
      <c r="R542" s="183"/>
      <c r="S542" s="183"/>
      <c r="T542" s="183"/>
      <c r="U542" s="183"/>
      <c r="V542" s="183"/>
      <c r="W542" s="57">
        <f>W543</f>
        <v>447</v>
      </c>
    </row>
    <row r="543" spans="1:23" ht="18.75" customHeight="1">
      <c r="A543" s="77" t="s">
        <v>99</v>
      </c>
      <c r="B543" s="52" t="s">
        <v>310</v>
      </c>
      <c r="C543" s="53" t="s">
        <v>56</v>
      </c>
      <c r="D543" s="53" t="s">
        <v>52</v>
      </c>
      <c r="E543" s="53" t="s">
        <v>241</v>
      </c>
      <c r="F543" s="53" t="s">
        <v>112</v>
      </c>
      <c r="G543" s="53" t="s">
        <v>85</v>
      </c>
      <c r="H543" s="53"/>
      <c r="I543" s="59">
        <v>447</v>
      </c>
      <c r="J543" s="59">
        <v>0</v>
      </c>
      <c r="K543" s="59">
        <f>I543+J543</f>
        <v>447</v>
      </c>
      <c r="L543" s="59">
        <v>447</v>
      </c>
      <c r="M543" s="135"/>
      <c r="N543" s="60"/>
      <c r="O543" s="176"/>
      <c r="P543" s="59">
        <v>0</v>
      </c>
      <c r="Q543" s="183"/>
      <c r="R543" s="183"/>
      <c r="S543" s="183"/>
      <c r="T543" s="183"/>
      <c r="U543" s="183"/>
      <c r="V543" s="183"/>
      <c r="W543" s="59">
        <f>L543+P543</f>
        <v>447</v>
      </c>
    </row>
    <row r="544" spans="1:23" ht="33.75" customHeight="1">
      <c r="A544" s="73" t="s">
        <v>124</v>
      </c>
      <c r="B544" s="52" t="s">
        <v>310</v>
      </c>
      <c r="C544" s="52" t="s">
        <v>56</v>
      </c>
      <c r="D544" s="52" t="s">
        <v>52</v>
      </c>
      <c r="E544" s="52" t="s">
        <v>241</v>
      </c>
      <c r="F544" s="52" t="s">
        <v>123</v>
      </c>
      <c r="G544" s="52"/>
      <c r="H544" s="53"/>
      <c r="I544" s="57">
        <f aca="true" t="shared" si="220" ref="I544:L545">I545</f>
        <v>50</v>
      </c>
      <c r="J544" s="57">
        <f t="shared" si="220"/>
        <v>0</v>
      </c>
      <c r="K544" s="57">
        <f t="shared" si="220"/>
        <v>50</v>
      </c>
      <c r="L544" s="57">
        <f t="shared" si="220"/>
        <v>50</v>
      </c>
      <c r="M544" s="135"/>
      <c r="N544" s="60"/>
      <c r="O544" s="176"/>
      <c r="P544" s="57">
        <f>P545</f>
        <v>0</v>
      </c>
      <c r="Q544" s="183"/>
      <c r="R544" s="183"/>
      <c r="S544" s="183"/>
      <c r="T544" s="183"/>
      <c r="U544" s="183"/>
      <c r="V544" s="183"/>
      <c r="W544" s="57">
        <f>W545</f>
        <v>50</v>
      </c>
    </row>
    <row r="545" spans="1:23" ht="22.5" customHeight="1">
      <c r="A545" s="73" t="s">
        <v>3</v>
      </c>
      <c r="B545" s="52" t="s">
        <v>310</v>
      </c>
      <c r="C545" s="52" t="s">
        <v>56</v>
      </c>
      <c r="D545" s="52" t="s">
        <v>52</v>
      </c>
      <c r="E545" s="52" t="s">
        <v>241</v>
      </c>
      <c r="F545" s="52" t="s">
        <v>2</v>
      </c>
      <c r="G545" s="52"/>
      <c r="H545" s="53"/>
      <c r="I545" s="57">
        <f t="shared" si="220"/>
        <v>50</v>
      </c>
      <c r="J545" s="57">
        <f t="shared" si="220"/>
        <v>0</v>
      </c>
      <c r="K545" s="57">
        <f t="shared" si="220"/>
        <v>50</v>
      </c>
      <c r="L545" s="57">
        <f t="shared" si="220"/>
        <v>50</v>
      </c>
      <c r="M545" s="135"/>
      <c r="N545" s="60"/>
      <c r="O545" s="176"/>
      <c r="P545" s="57">
        <f>P546</f>
        <v>0</v>
      </c>
      <c r="Q545" s="183"/>
      <c r="R545" s="183"/>
      <c r="S545" s="183"/>
      <c r="T545" s="183"/>
      <c r="U545" s="183"/>
      <c r="V545" s="183"/>
      <c r="W545" s="57">
        <f>W546</f>
        <v>50</v>
      </c>
    </row>
    <row r="546" spans="1:23" ht="15" customHeight="1">
      <c r="A546" s="77" t="s">
        <v>99</v>
      </c>
      <c r="B546" s="52" t="s">
        <v>310</v>
      </c>
      <c r="C546" s="53" t="s">
        <v>56</v>
      </c>
      <c r="D546" s="53" t="s">
        <v>52</v>
      </c>
      <c r="E546" s="53" t="s">
        <v>241</v>
      </c>
      <c r="F546" s="53" t="s">
        <v>2</v>
      </c>
      <c r="G546" s="53" t="s">
        <v>85</v>
      </c>
      <c r="H546" s="53"/>
      <c r="I546" s="59">
        <v>50</v>
      </c>
      <c r="J546" s="59">
        <v>0</v>
      </c>
      <c r="K546" s="59">
        <f>I546+J546</f>
        <v>50</v>
      </c>
      <c r="L546" s="59">
        <v>50</v>
      </c>
      <c r="M546" s="135"/>
      <c r="N546" s="60"/>
      <c r="O546" s="176"/>
      <c r="P546" s="59">
        <v>0</v>
      </c>
      <c r="Q546" s="183"/>
      <c r="R546" s="183"/>
      <c r="S546" s="183"/>
      <c r="T546" s="183"/>
      <c r="U546" s="183"/>
      <c r="V546" s="183"/>
      <c r="W546" s="59">
        <f>L546+P546</f>
        <v>50</v>
      </c>
    </row>
    <row r="547" spans="1:23" ht="27">
      <c r="A547" s="76" t="s">
        <v>96</v>
      </c>
      <c r="B547" s="52" t="s">
        <v>310</v>
      </c>
      <c r="C547" s="54" t="s">
        <v>56</v>
      </c>
      <c r="D547" s="54" t="s">
        <v>55</v>
      </c>
      <c r="E547" s="54"/>
      <c r="F547" s="54"/>
      <c r="G547" s="54"/>
      <c r="H547" s="54"/>
      <c r="I547" s="56">
        <f>I548</f>
        <v>7257.2</v>
      </c>
      <c r="J547" s="56">
        <f>J548</f>
        <v>0</v>
      </c>
      <c r="K547" s="56">
        <f>K548</f>
        <v>7257.2</v>
      </c>
      <c r="L547" s="56">
        <f>L548</f>
        <v>7257.2</v>
      </c>
      <c r="M547" s="135"/>
      <c r="N547" s="60"/>
      <c r="O547" s="176"/>
      <c r="P547" s="56">
        <f>P548</f>
        <v>0</v>
      </c>
      <c r="Q547" s="183"/>
      <c r="R547" s="183"/>
      <c r="S547" s="183"/>
      <c r="T547" s="183"/>
      <c r="U547" s="183"/>
      <c r="V547" s="183"/>
      <c r="W547" s="56">
        <f>W548</f>
        <v>7257.2</v>
      </c>
    </row>
    <row r="548" spans="1:23" ht="17.25">
      <c r="A548" s="73" t="s">
        <v>25</v>
      </c>
      <c r="B548" s="52" t="s">
        <v>310</v>
      </c>
      <c r="C548" s="52" t="s">
        <v>56</v>
      </c>
      <c r="D548" s="52" t="s">
        <v>55</v>
      </c>
      <c r="E548" s="52" t="s">
        <v>210</v>
      </c>
      <c r="F548" s="52"/>
      <c r="G548" s="52"/>
      <c r="H548" s="52"/>
      <c r="I548" s="57">
        <f>I549+I556</f>
        <v>7257.2</v>
      </c>
      <c r="J548" s="57">
        <f>J549+J556</f>
        <v>0</v>
      </c>
      <c r="K548" s="57">
        <f>K549+K556</f>
        <v>7257.2</v>
      </c>
      <c r="L548" s="57">
        <f>L549+L556</f>
        <v>7257.2</v>
      </c>
      <c r="M548" s="135"/>
      <c r="N548" s="60"/>
      <c r="O548" s="176"/>
      <c r="P548" s="57">
        <f>P549+P556</f>
        <v>0</v>
      </c>
      <c r="Q548" s="183"/>
      <c r="R548" s="183"/>
      <c r="S548" s="183"/>
      <c r="T548" s="183"/>
      <c r="U548" s="183"/>
      <c r="V548" s="183"/>
      <c r="W548" s="57">
        <f>W549+W556</f>
        <v>7257.2</v>
      </c>
    </row>
    <row r="549" spans="1:23" ht="27">
      <c r="A549" s="78" t="s">
        <v>107</v>
      </c>
      <c r="B549" s="52" t="s">
        <v>310</v>
      </c>
      <c r="C549" s="52" t="s">
        <v>56</v>
      </c>
      <c r="D549" s="52" t="s">
        <v>55</v>
      </c>
      <c r="E549" s="52" t="s">
        <v>211</v>
      </c>
      <c r="F549" s="52"/>
      <c r="G549" s="52"/>
      <c r="H549" s="52"/>
      <c r="I549" s="57">
        <f>I550+I553</f>
        <v>3363.8</v>
      </c>
      <c r="J549" s="57">
        <f>J550+J553</f>
        <v>0</v>
      </c>
      <c r="K549" s="57">
        <f>K550+K553</f>
        <v>3363.8</v>
      </c>
      <c r="L549" s="57">
        <f>L550+L553</f>
        <v>3363.8</v>
      </c>
      <c r="M549" s="135"/>
      <c r="N549" s="60"/>
      <c r="O549" s="176"/>
      <c r="P549" s="57">
        <f>P550+P553</f>
        <v>0</v>
      </c>
      <c r="Q549" s="183"/>
      <c r="R549" s="183"/>
      <c r="S549" s="183"/>
      <c r="T549" s="183"/>
      <c r="U549" s="183"/>
      <c r="V549" s="183"/>
      <c r="W549" s="57">
        <f>W550+W553</f>
        <v>3363.8</v>
      </c>
    </row>
    <row r="550" spans="1:23" ht="87" customHeight="1">
      <c r="A550" s="73" t="s">
        <v>344</v>
      </c>
      <c r="B550" s="52" t="s">
        <v>310</v>
      </c>
      <c r="C550" s="52" t="s">
        <v>56</v>
      </c>
      <c r="D550" s="52" t="s">
        <v>55</v>
      </c>
      <c r="E550" s="52" t="s">
        <v>211</v>
      </c>
      <c r="F550" s="52" t="s">
        <v>108</v>
      </c>
      <c r="G550" s="52"/>
      <c r="H550" s="52"/>
      <c r="I550" s="57">
        <f aca="true" t="shared" si="221" ref="I550:L551">I551</f>
        <v>3193.5</v>
      </c>
      <c r="J550" s="57">
        <f t="shared" si="221"/>
        <v>0</v>
      </c>
      <c r="K550" s="57">
        <f t="shared" si="221"/>
        <v>3193.5</v>
      </c>
      <c r="L550" s="57">
        <f t="shared" si="221"/>
        <v>3193.5</v>
      </c>
      <c r="M550" s="135"/>
      <c r="N550" s="60"/>
      <c r="O550" s="176"/>
      <c r="P550" s="57">
        <f>P551</f>
        <v>0</v>
      </c>
      <c r="Q550" s="183"/>
      <c r="R550" s="183"/>
      <c r="S550" s="183"/>
      <c r="T550" s="183"/>
      <c r="U550" s="183"/>
      <c r="V550" s="183"/>
      <c r="W550" s="57">
        <f>W551</f>
        <v>3193.5</v>
      </c>
    </row>
    <row r="551" spans="1:23" ht="27">
      <c r="A551" s="73" t="s">
        <v>343</v>
      </c>
      <c r="B551" s="52" t="s">
        <v>310</v>
      </c>
      <c r="C551" s="52" t="s">
        <v>56</v>
      </c>
      <c r="D551" s="52" t="s">
        <v>55</v>
      </c>
      <c r="E551" s="52" t="s">
        <v>211</v>
      </c>
      <c r="F551" s="52" t="s">
        <v>109</v>
      </c>
      <c r="G551" s="52"/>
      <c r="H551" s="52"/>
      <c r="I551" s="57">
        <f t="shared" si="221"/>
        <v>3193.5</v>
      </c>
      <c r="J551" s="57">
        <f t="shared" si="221"/>
        <v>0</v>
      </c>
      <c r="K551" s="57">
        <f t="shared" si="221"/>
        <v>3193.5</v>
      </c>
      <c r="L551" s="57">
        <f t="shared" si="221"/>
        <v>3193.5</v>
      </c>
      <c r="M551" s="135"/>
      <c r="N551" s="60"/>
      <c r="O551" s="176"/>
      <c r="P551" s="57">
        <f>P552</f>
        <v>0</v>
      </c>
      <c r="Q551" s="183"/>
      <c r="R551" s="183"/>
      <c r="S551" s="183"/>
      <c r="T551" s="183"/>
      <c r="U551" s="183"/>
      <c r="V551" s="183"/>
      <c r="W551" s="57">
        <f>W552</f>
        <v>3193.5</v>
      </c>
    </row>
    <row r="552" spans="1:23" ht="16.5" customHeight="1">
      <c r="A552" s="75" t="s">
        <v>99</v>
      </c>
      <c r="B552" s="52" t="s">
        <v>310</v>
      </c>
      <c r="C552" s="53" t="s">
        <v>56</v>
      </c>
      <c r="D552" s="53" t="s">
        <v>55</v>
      </c>
      <c r="E552" s="53" t="s">
        <v>211</v>
      </c>
      <c r="F552" s="53" t="s">
        <v>109</v>
      </c>
      <c r="G552" s="53" t="s">
        <v>85</v>
      </c>
      <c r="H552" s="53"/>
      <c r="I552" s="59">
        <v>3193.5</v>
      </c>
      <c r="J552" s="59">
        <v>0</v>
      </c>
      <c r="K552" s="59">
        <f>I552+J552</f>
        <v>3193.5</v>
      </c>
      <c r="L552" s="59">
        <v>3193.5</v>
      </c>
      <c r="M552" s="135"/>
      <c r="N552" s="60"/>
      <c r="O552" s="176"/>
      <c r="P552" s="59">
        <v>0</v>
      </c>
      <c r="Q552" s="183"/>
      <c r="R552" s="183"/>
      <c r="S552" s="183"/>
      <c r="T552" s="183"/>
      <c r="U552" s="183"/>
      <c r="V552" s="183"/>
      <c r="W552" s="59">
        <f>L552+P552</f>
        <v>3193.5</v>
      </c>
    </row>
    <row r="553" spans="1:23" ht="42">
      <c r="A553" s="74" t="s">
        <v>374</v>
      </c>
      <c r="B553" s="52" t="s">
        <v>310</v>
      </c>
      <c r="C553" s="52" t="s">
        <v>56</v>
      </c>
      <c r="D553" s="52" t="s">
        <v>55</v>
      </c>
      <c r="E553" s="52" t="s">
        <v>211</v>
      </c>
      <c r="F553" s="52" t="s">
        <v>110</v>
      </c>
      <c r="G553" s="52"/>
      <c r="H553" s="52"/>
      <c r="I553" s="57">
        <f>I554</f>
        <v>170.3</v>
      </c>
      <c r="J553" s="57">
        <f>J554</f>
        <v>0</v>
      </c>
      <c r="K553" s="57">
        <f>K554</f>
        <v>170.3</v>
      </c>
      <c r="L553" s="57">
        <f>L554</f>
        <v>170.3</v>
      </c>
      <c r="M553" s="135"/>
      <c r="N553" s="60"/>
      <c r="O553" s="176"/>
      <c r="P553" s="57">
        <f>P554</f>
        <v>0</v>
      </c>
      <c r="Q553" s="183"/>
      <c r="R553" s="183"/>
      <c r="S553" s="183"/>
      <c r="T553" s="183"/>
      <c r="U553" s="183"/>
      <c r="V553" s="183"/>
      <c r="W553" s="57">
        <f>W554</f>
        <v>170.3</v>
      </c>
    </row>
    <row r="554" spans="1:23" ht="42">
      <c r="A554" s="74" t="s">
        <v>346</v>
      </c>
      <c r="B554" s="52" t="s">
        <v>310</v>
      </c>
      <c r="C554" s="52" t="s">
        <v>56</v>
      </c>
      <c r="D554" s="52" t="s">
        <v>55</v>
      </c>
      <c r="E554" s="52" t="s">
        <v>211</v>
      </c>
      <c r="F554" s="52" t="s">
        <v>112</v>
      </c>
      <c r="G554" s="52"/>
      <c r="H554" s="52"/>
      <c r="I554" s="57">
        <f>G555:I555</f>
        <v>170.3</v>
      </c>
      <c r="J554" s="57">
        <f>H555:J555</f>
        <v>0</v>
      </c>
      <c r="K554" s="57">
        <f>I555:K555</f>
        <v>170.3</v>
      </c>
      <c r="L554" s="57">
        <f>H555:L555</f>
        <v>170.3</v>
      </c>
      <c r="M554" s="135"/>
      <c r="N554" s="60"/>
      <c r="O554" s="176"/>
      <c r="P554" s="57">
        <f>L555:P555</f>
        <v>0</v>
      </c>
      <c r="Q554" s="183"/>
      <c r="R554" s="183"/>
      <c r="S554" s="183"/>
      <c r="T554" s="183"/>
      <c r="U554" s="183"/>
      <c r="V554" s="183"/>
      <c r="W554" s="57">
        <f>S555:W555</f>
        <v>170.3</v>
      </c>
    </row>
    <row r="555" spans="1:23" ht="19.5" customHeight="1">
      <c r="A555" s="75" t="s">
        <v>99</v>
      </c>
      <c r="B555" s="52" t="s">
        <v>310</v>
      </c>
      <c r="C555" s="53" t="s">
        <v>56</v>
      </c>
      <c r="D555" s="53" t="s">
        <v>55</v>
      </c>
      <c r="E555" s="53" t="s">
        <v>211</v>
      </c>
      <c r="F555" s="53" t="s">
        <v>112</v>
      </c>
      <c r="G555" s="53" t="s">
        <v>85</v>
      </c>
      <c r="H555" s="53"/>
      <c r="I555" s="59">
        <v>170.3</v>
      </c>
      <c r="J555" s="59">
        <v>0</v>
      </c>
      <c r="K555" s="59">
        <f>I555+J555</f>
        <v>170.3</v>
      </c>
      <c r="L555" s="59">
        <v>170.3</v>
      </c>
      <c r="M555" s="135"/>
      <c r="N555" s="60"/>
      <c r="O555" s="176"/>
      <c r="P555" s="59">
        <v>0</v>
      </c>
      <c r="Q555" s="183"/>
      <c r="R555" s="183"/>
      <c r="S555" s="183"/>
      <c r="T555" s="183"/>
      <c r="U555" s="183"/>
      <c r="V555" s="183"/>
      <c r="W555" s="59">
        <f>L555+P555</f>
        <v>170.3</v>
      </c>
    </row>
    <row r="556" spans="1:23" ht="27">
      <c r="A556" s="73" t="s">
        <v>160</v>
      </c>
      <c r="B556" s="52" t="s">
        <v>310</v>
      </c>
      <c r="C556" s="52" t="s">
        <v>56</v>
      </c>
      <c r="D556" s="52" t="s">
        <v>55</v>
      </c>
      <c r="E556" s="52" t="s">
        <v>161</v>
      </c>
      <c r="F556" s="52"/>
      <c r="G556" s="52"/>
      <c r="H556" s="53"/>
      <c r="I556" s="57">
        <f>I557+I560</f>
        <v>3893.3999999999996</v>
      </c>
      <c r="J556" s="57">
        <f>J557+J560</f>
        <v>0</v>
      </c>
      <c r="K556" s="57">
        <f>K557+K560</f>
        <v>3893.3999999999996</v>
      </c>
      <c r="L556" s="57">
        <f>L557+L560</f>
        <v>3893.3999999999996</v>
      </c>
      <c r="M556" s="135"/>
      <c r="N556" s="60"/>
      <c r="O556" s="176"/>
      <c r="P556" s="57">
        <f>P557+P560</f>
        <v>0</v>
      </c>
      <c r="Q556" s="183"/>
      <c r="R556" s="183"/>
      <c r="S556" s="183"/>
      <c r="T556" s="183"/>
      <c r="U556" s="183"/>
      <c r="V556" s="183"/>
      <c r="W556" s="57">
        <f>W557+W560</f>
        <v>3893.3999999999996</v>
      </c>
    </row>
    <row r="557" spans="1:23" ht="84.75" customHeight="1">
      <c r="A557" s="73" t="s">
        <v>344</v>
      </c>
      <c r="B557" s="52" t="s">
        <v>310</v>
      </c>
      <c r="C557" s="52" t="s">
        <v>56</v>
      </c>
      <c r="D557" s="52" t="s">
        <v>55</v>
      </c>
      <c r="E557" s="52" t="s">
        <v>161</v>
      </c>
      <c r="F557" s="52" t="s">
        <v>108</v>
      </c>
      <c r="G557" s="52"/>
      <c r="H557" s="53"/>
      <c r="I557" s="57">
        <f aca="true" t="shared" si="222" ref="I557:L558">I558</f>
        <v>3603.2</v>
      </c>
      <c r="J557" s="57">
        <f t="shared" si="222"/>
        <v>0</v>
      </c>
      <c r="K557" s="57">
        <f t="shared" si="222"/>
        <v>3603.2</v>
      </c>
      <c r="L557" s="57">
        <f t="shared" si="222"/>
        <v>3603.2</v>
      </c>
      <c r="M557" s="135"/>
      <c r="N557" s="60"/>
      <c r="O557" s="176"/>
      <c r="P557" s="57">
        <f>P558</f>
        <v>0</v>
      </c>
      <c r="Q557" s="183"/>
      <c r="R557" s="183"/>
      <c r="S557" s="183"/>
      <c r="T557" s="183"/>
      <c r="U557" s="183"/>
      <c r="V557" s="183"/>
      <c r="W557" s="57">
        <f>W558</f>
        <v>3603.2</v>
      </c>
    </row>
    <row r="558" spans="1:23" ht="27">
      <c r="A558" s="108" t="s">
        <v>118</v>
      </c>
      <c r="B558" s="52" t="s">
        <v>310</v>
      </c>
      <c r="C558" s="52" t="s">
        <v>56</v>
      </c>
      <c r="D558" s="52" t="s">
        <v>55</v>
      </c>
      <c r="E558" s="52" t="s">
        <v>161</v>
      </c>
      <c r="F558" s="52" t="s">
        <v>117</v>
      </c>
      <c r="G558" s="52"/>
      <c r="H558" s="53"/>
      <c r="I558" s="57">
        <f t="shared" si="222"/>
        <v>3603.2</v>
      </c>
      <c r="J558" s="57">
        <f t="shared" si="222"/>
        <v>0</v>
      </c>
      <c r="K558" s="57">
        <f t="shared" si="222"/>
        <v>3603.2</v>
      </c>
      <c r="L558" s="57">
        <f t="shared" si="222"/>
        <v>3603.2</v>
      </c>
      <c r="M558" s="135"/>
      <c r="N558" s="60"/>
      <c r="O558" s="176"/>
      <c r="P558" s="57">
        <f>P559</f>
        <v>0</v>
      </c>
      <c r="Q558" s="183"/>
      <c r="R558" s="183"/>
      <c r="S558" s="183"/>
      <c r="T558" s="183"/>
      <c r="U558" s="183"/>
      <c r="V558" s="183"/>
      <c r="W558" s="57">
        <f>W559</f>
        <v>3603.2</v>
      </c>
    </row>
    <row r="559" spans="1:23" ht="16.5" customHeight="1">
      <c r="A559" s="77" t="s">
        <v>99</v>
      </c>
      <c r="B559" s="52" t="s">
        <v>310</v>
      </c>
      <c r="C559" s="53" t="s">
        <v>56</v>
      </c>
      <c r="D559" s="53" t="s">
        <v>55</v>
      </c>
      <c r="E559" s="53" t="s">
        <v>161</v>
      </c>
      <c r="F559" s="53" t="s">
        <v>117</v>
      </c>
      <c r="G559" s="53" t="s">
        <v>85</v>
      </c>
      <c r="H559" s="53"/>
      <c r="I559" s="59">
        <v>3603.2</v>
      </c>
      <c r="J559" s="59">
        <v>0</v>
      </c>
      <c r="K559" s="59">
        <f>I559+J559</f>
        <v>3603.2</v>
      </c>
      <c r="L559" s="59">
        <v>3603.2</v>
      </c>
      <c r="M559" s="135"/>
      <c r="N559" s="60"/>
      <c r="O559" s="176"/>
      <c r="P559" s="59">
        <v>0</v>
      </c>
      <c r="Q559" s="183"/>
      <c r="R559" s="183"/>
      <c r="S559" s="183"/>
      <c r="T559" s="183"/>
      <c r="U559" s="183"/>
      <c r="V559" s="183"/>
      <c r="W559" s="59">
        <f>L559+P559</f>
        <v>3603.2</v>
      </c>
    </row>
    <row r="560" spans="1:23" ht="42">
      <c r="A560" s="74" t="s">
        <v>374</v>
      </c>
      <c r="B560" s="52" t="s">
        <v>310</v>
      </c>
      <c r="C560" s="52" t="s">
        <v>56</v>
      </c>
      <c r="D560" s="52" t="s">
        <v>55</v>
      </c>
      <c r="E560" s="52" t="s">
        <v>161</v>
      </c>
      <c r="F560" s="52" t="s">
        <v>110</v>
      </c>
      <c r="G560" s="52"/>
      <c r="H560" s="53"/>
      <c r="I560" s="57">
        <f aca="true" t="shared" si="223" ref="I560:L561">I561</f>
        <v>290.2</v>
      </c>
      <c r="J560" s="57">
        <f t="shared" si="223"/>
        <v>0</v>
      </c>
      <c r="K560" s="57">
        <f t="shared" si="223"/>
        <v>290.2</v>
      </c>
      <c r="L560" s="57">
        <f t="shared" si="223"/>
        <v>290.2</v>
      </c>
      <c r="M560" s="135"/>
      <c r="N560" s="60"/>
      <c r="O560" s="176"/>
      <c r="P560" s="57">
        <f>P561</f>
        <v>0</v>
      </c>
      <c r="Q560" s="183"/>
      <c r="R560" s="183"/>
      <c r="S560" s="183"/>
      <c r="T560" s="183"/>
      <c r="U560" s="183"/>
      <c r="V560" s="183"/>
      <c r="W560" s="57">
        <f>W561</f>
        <v>290.2</v>
      </c>
    </row>
    <row r="561" spans="1:23" ht="42">
      <c r="A561" s="74" t="s">
        <v>346</v>
      </c>
      <c r="B561" s="52" t="s">
        <v>310</v>
      </c>
      <c r="C561" s="52" t="s">
        <v>56</v>
      </c>
      <c r="D561" s="52" t="s">
        <v>55</v>
      </c>
      <c r="E561" s="52" t="s">
        <v>161</v>
      </c>
      <c r="F561" s="52" t="s">
        <v>112</v>
      </c>
      <c r="G561" s="52"/>
      <c r="H561" s="53"/>
      <c r="I561" s="57">
        <f t="shared" si="223"/>
        <v>290.2</v>
      </c>
      <c r="J561" s="57">
        <f t="shared" si="223"/>
        <v>0</v>
      </c>
      <c r="K561" s="57">
        <f t="shared" si="223"/>
        <v>290.2</v>
      </c>
      <c r="L561" s="57">
        <f t="shared" si="223"/>
        <v>290.2</v>
      </c>
      <c r="M561" s="135"/>
      <c r="N561" s="60"/>
      <c r="O561" s="176"/>
      <c r="P561" s="57">
        <f>P562</f>
        <v>0</v>
      </c>
      <c r="Q561" s="183"/>
      <c r="R561" s="183"/>
      <c r="S561" s="183"/>
      <c r="T561" s="183"/>
      <c r="U561" s="183"/>
      <c r="V561" s="183"/>
      <c r="W561" s="57">
        <f>W562</f>
        <v>290.2</v>
      </c>
    </row>
    <row r="562" spans="1:23" ht="16.5" customHeight="1">
      <c r="A562" s="75" t="s">
        <v>99</v>
      </c>
      <c r="B562" s="52" t="s">
        <v>310</v>
      </c>
      <c r="C562" s="53" t="s">
        <v>56</v>
      </c>
      <c r="D562" s="53" t="s">
        <v>55</v>
      </c>
      <c r="E562" s="53" t="s">
        <v>161</v>
      </c>
      <c r="F562" s="53" t="s">
        <v>112</v>
      </c>
      <c r="G562" s="53" t="s">
        <v>85</v>
      </c>
      <c r="H562" s="53"/>
      <c r="I562" s="59">
        <v>290.2</v>
      </c>
      <c r="J562" s="59">
        <v>0</v>
      </c>
      <c r="K562" s="59">
        <f>I562+J562</f>
        <v>290.2</v>
      </c>
      <c r="L562" s="59">
        <v>290.2</v>
      </c>
      <c r="M562" s="135"/>
      <c r="N562" s="60"/>
      <c r="O562" s="176"/>
      <c r="P562" s="59">
        <v>0</v>
      </c>
      <c r="Q562" s="183"/>
      <c r="R562" s="183"/>
      <c r="S562" s="183"/>
      <c r="T562" s="183"/>
      <c r="U562" s="183"/>
      <c r="V562" s="183"/>
      <c r="W562" s="59">
        <f>L562+P562</f>
        <v>290.2</v>
      </c>
    </row>
    <row r="563" spans="1:23" ht="17.25" customHeight="1">
      <c r="A563" s="76" t="s">
        <v>49</v>
      </c>
      <c r="B563" s="54" t="s">
        <v>310</v>
      </c>
      <c r="C563" s="54" t="s">
        <v>66</v>
      </c>
      <c r="D563" s="54"/>
      <c r="E563" s="53"/>
      <c r="F563" s="53"/>
      <c r="G563" s="53"/>
      <c r="H563" s="53"/>
      <c r="I563" s="56">
        <f>I564+I572</f>
        <v>2419.1</v>
      </c>
      <c r="J563" s="56">
        <f>J564+J572</f>
        <v>0</v>
      </c>
      <c r="K563" s="56">
        <f>K564+K572</f>
        <v>2419.1</v>
      </c>
      <c r="L563" s="56">
        <f>L564+L572</f>
        <v>2741.7</v>
      </c>
      <c r="M563" s="135"/>
      <c r="N563" s="60"/>
      <c r="O563" s="176"/>
      <c r="P563" s="56">
        <f>P564+P572</f>
        <v>0</v>
      </c>
      <c r="Q563" s="183"/>
      <c r="R563" s="183"/>
      <c r="S563" s="183"/>
      <c r="T563" s="183"/>
      <c r="U563" s="183"/>
      <c r="V563" s="183"/>
      <c r="W563" s="56">
        <f>W564+W572</f>
        <v>2741.7</v>
      </c>
    </row>
    <row r="564" spans="1:23" ht="17.25" customHeight="1">
      <c r="A564" s="79" t="s">
        <v>64</v>
      </c>
      <c r="B564" s="54" t="s">
        <v>310</v>
      </c>
      <c r="C564" s="54" t="s">
        <v>66</v>
      </c>
      <c r="D564" s="54" t="s">
        <v>53</v>
      </c>
      <c r="E564" s="53"/>
      <c r="F564" s="53"/>
      <c r="G564" s="53"/>
      <c r="H564" s="53"/>
      <c r="I564" s="56">
        <f aca="true" t="shared" si="224" ref="I564:L570">I565</f>
        <v>0</v>
      </c>
      <c r="J564" s="56">
        <f t="shared" si="224"/>
        <v>0</v>
      </c>
      <c r="K564" s="56">
        <f t="shared" si="224"/>
        <v>0</v>
      </c>
      <c r="L564" s="56">
        <f t="shared" si="224"/>
        <v>0</v>
      </c>
      <c r="M564" s="135"/>
      <c r="N564" s="60"/>
      <c r="O564" s="176"/>
      <c r="P564" s="56">
        <f aca="true" t="shared" si="225" ref="P564:P570">P565</f>
        <v>0</v>
      </c>
      <c r="Q564" s="183"/>
      <c r="R564" s="183"/>
      <c r="S564" s="183"/>
      <c r="T564" s="183"/>
      <c r="U564" s="183"/>
      <c r="V564" s="183"/>
      <c r="W564" s="56">
        <f aca="true" t="shared" si="226" ref="W564:W570">W565</f>
        <v>0</v>
      </c>
    </row>
    <row r="565" spans="1:23" ht="27.75" customHeight="1">
      <c r="A565" s="84" t="s">
        <v>334</v>
      </c>
      <c r="B565" s="52" t="s">
        <v>310</v>
      </c>
      <c r="C565" s="52" t="s">
        <v>66</v>
      </c>
      <c r="D565" s="52" t="s">
        <v>53</v>
      </c>
      <c r="E565" s="52" t="s">
        <v>227</v>
      </c>
      <c r="F565" s="52"/>
      <c r="G565" s="52"/>
      <c r="H565" s="53"/>
      <c r="I565" s="57">
        <f t="shared" si="224"/>
        <v>0</v>
      </c>
      <c r="J565" s="57">
        <f t="shared" si="224"/>
        <v>0</v>
      </c>
      <c r="K565" s="57">
        <f t="shared" si="224"/>
        <v>0</v>
      </c>
      <c r="L565" s="57">
        <f t="shared" si="224"/>
        <v>0</v>
      </c>
      <c r="M565" s="135"/>
      <c r="N565" s="60"/>
      <c r="O565" s="176"/>
      <c r="P565" s="57">
        <f t="shared" si="225"/>
        <v>0</v>
      </c>
      <c r="Q565" s="183"/>
      <c r="R565" s="183"/>
      <c r="S565" s="183"/>
      <c r="T565" s="183"/>
      <c r="U565" s="183"/>
      <c r="V565" s="183"/>
      <c r="W565" s="57">
        <f t="shared" si="226"/>
        <v>0</v>
      </c>
    </row>
    <row r="566" spans="1:23" ht="30.75" customHeight="1">
      <c r="A566" s="74" t="s">
        <v>357</v>
      </c>
      <c r="B566" s="52" t="s">
        <v>310</v>
      </c>
      <c r="C566" s="52" t="s">
        <v>66</v>
      </c>
      <c r="D566" s="52" t="s">
        <v>53</v>
      </c>
      <c r="E566" s="52" t="s">
        <v>228</v>
      </c>
      <c r="F566" s="52"/>
      <c r="G566" s="52"/>
      <c r="H566" s="53"/>
      <c r="I566" s="57">
        <f t="shared" si="224"/>
        <v>0</v>
      </c>
      <c r="J566" s="57">
        <f t="shared" si="224"/>
        <v>0</v>
      </c>
      <c r="K566" s="57">
        <f t="shared" si="224"/>
        <v>0</v>
      </c>
      <c r="L566" s="57">
        <f t="shared" si="224"/>
        <v>0</v>
      </c>
      <c r="M566" s="135"/>
      <c r="N566" s="60"/>
      <c r="O566" s="176"/>
      <c r="P566" s="57">
        <f t="shared" si="225"/>
        <v>0</v>
      </c>
      <c r="Q566" s="183"/>
      <c r="R566" s="183"/>
      <c r="S566" s="183"/>
      <c r="T566" s="183"/>
      <c r="U566" s="183"/>
      <c r="V566" s="183"/>
      <c r="W566" s="57">
        <f t="shared" si="226"/>
        <v>0</v>
      </c>
    </row>
    <row r="567" spans="1:23" ht="74.25" customHeight="1">
      <c r="A567" s="74" t="s">
        <v>358</v>
      </c>
      <c r="B567" s="52" t="s">
        <v>310</v>
      </c>
      <c r="C567" s="52" t="s">
        <v>66</v>
      </c>
      <c r="D567" s="52" t="s">
        <v>53</v>
      </c>
      <c r="E567" s="52" t="s">
        <v>229</v>
      </c>
      <c r="F567" s="52"/>
      <c r="G567" s="52"/>
      <c r="H567" s="53"/>
      <c r="I567" s="57">
        <f t="shared" si="224"/>
        <v>0</v>
      </c>
      <c r="J567" s="57">
        <f t="shared" si="224"/>
        <v>0</v>
      </c>
      <c r="K567" s="57">
        <f t="shared" si="224"/>
        <v>0</v>
      </c>
      <c r="L567" s="57">
        <f t="shared" si="224"/>
        <v>0</v>
      </c>
      <c r="M567" s="135"/>
      <c r="N567" s="60"/>
      <c r="O567" s="176"/>
      <c r="P567" s="57">
        <f t="shared" si="225"/>
        <v>0</v>
      </c>
      <c r="Q567" s="183"/>
      <c r="R567" s="183"/>
      <c r="S567" s="183"/>
      <c r="T567" s="183"/>
      <c r="U567" s="183"/>
      <c r="V567" s="183"/>
      <c r="W567" s="57">
        <f t="shared" si="226"/>
        <v>0</v>
      </c>
    </row>
    <row r="568" spans="1:23" ht="17.25" customHeight="1">
      <c r="A568" s="74" t="s">
        <v>234</v>
      </c>
      <c r="B568" s="52" t="s">
        <v>310</v>
      </c>
      <c r="C568" s="52" t="s">
        <v>66</v>
      </c>
      <c r="D568" s="52" t="s">
        <v>53</v>
      </c>
      <c r="E568" s="99" t="s">
        <v>359</v>
      </c>
      <c r="F568" s="52"/>
      <c r="G568" s="52"/>
      <c r="H568" s="53"/>
      <c r="I568" s="57">
        <f t="shared" si="224"/>
        <v>0</v>
      </c>
      <c r="J568" s="57">
        <f t="shared" si="224"/>
        <v>0</v>
      </c>
      <c r="K568" s="57">
        <f t="shared" si="224"/>
        <v>0</v>
      </c>
      <c r="L568" s="57">
        <f t="shared" si="224"/>
        <v>0</v>
      </c>
      <c r="M568" s="135"/>
      <c r="N568" s="60"/>
      <c r="O568" s="176"/>
      <c r="P568" s="57">
        <f t="shared" si="225"/>
        <v>0</v>
      </c>
      <c r="Q568" s="183"/>
      <c r="R568" s="183"/>
      <c r="S568" s="183"/>
      <c r="T568" s="183"/>
      <c r="U568" s="183"/>
      <c r="V568" s="183"/>
      <c r="W568" s="57">
        <f t="shared" si="226"/>
        <v>0</v>
      </c>
    </row>
    <row r="569" spans="1:23" ht="32.25" customHeight="1">
      <c r="A569" s="74" t="s">
        <v>124</v>
      </c>
      <c r="B569" s="52" t="s">
        <v>310</v>
      </c>
      <c r="C569" s="52" t="s">
        <v>66</v>
      </c>
      <c r="D569" s="52" t="s">
        <v>53</v>
      </c>
      <c r="E569" s="99" t="s">
        <v>359</v>
      </c>
      <c r="F569" s="52" t="s">
        <v>123</v>
      </c>
      <c r="G569" s="52"/>
      <c r="H569" s="53"/>
      <c r="I569" s="57">
        <f t="shared" si="224"/>
        <v>0</v>
      </c>
      <c r="J569" s="57">
        <f t="shared" si="224"/>
        <v>0</v>
      </c>
      <c r="K569" s="57">
        <f t="shared" si="224"/>
        <v>0</v>
      </c>
      <c r="L569" s="57">
        <f t="shared" si="224"/>
        <v>0</v>
      </c>
      <c r="M569" s="135"/>
      <c r="N569" s="60"/>
      <c r="O569" s="176"/>
      <c r="P569" s="57">
        <f t="shared" si="225"/>
        <v>0</v>
      </c>
      <c r="Q569" s="183"/>
      <c r="R569" s="183"/>
      <c r="S569" s="183"/>
      <c r="T569" s="183"/>
      <c r="U569" s="183"/>
      <c r="V569" s="183"/>
      <c r="W569" s="57">
        <f t="shared" si="226"/>
        <v>0</v>
      </c>
    </row>
    <row r="570" spans="1:23" ht="27" customHeight="1">
      <c r="A570" s="74" t="s">
        <v>165</v>
      </c>
      <c r="B570" s="52" t="s">
        <v>310</v>
      </c>
      <c r="C570" s="52" t="s">
        <v>66</v>
      </c>
      <c r="D570" s="52" t="s">
        <v>53</v>
      </c>
      <c r="E570" s="99" t="s">
        <v>359</v>
      </c>
      <c r="F570" s="52" t="s">
        <v>127</v>
      </c>
      <c r="G570" s="52"/>
      <c r="H570" s="53"/>
      <c r="I570" s="57">
        <f t="shared" si="224"/>
        <v>0</v>
      </c>
      <c r="J570" s="57">
        <f t="shared" si="224"/>
        <v>0</v>
      </c>
      <c r="K570" s="57">
        <f t="shared" si="224"/>
        <v>0</v>
      </c>
      <c r="L570" s="57">
        <f t="shared" si="224"/>
        <v>0</v>
      </c>
      <c r="M570" s="135"/>
      <c r="N570" s="60"/>
      <c r="O570" s="176"/>
      <c r="P570" s="57">
        <f t="shared" si="225"/>
        <v>0</v>
      </c>
      <c r="Q570" s="183"/>
      <c r="R570" s="183"/>
      <c r="S570" s="183"/>
      <c r="T570" s="183"/>
      <c r="U570" s="183"/>
      <c r="V570" s="183"/>
      <c r="W570" s="57">
        <f t="shared" si="226"/>
        <v>0</v>
      </c>
    </row>
    <row r="571" spans="1:23" ht="17.25" customHeight="1">
      <c r="A571" s="75" t="s">
        <v>99</v>
      </c>
      <c r="B571" s="53" t="s">
        <v>310</v>
      </c>
      <c r="C571" s="53" t="s">
        <v>66</v>
      </c>
      <c r="D571" s="53" t="s">
        <v>53</v>
      </c>
      <c r="E571" s="121" t="s">
        <v>359</v>
      </c>
      <c r="F571" s="53" t="s">
        <v>127</v>
      </c>
      <c r="G571" s="53" t="s">
        <v>85</v>
      </c>
      <c r="H571" s="53"/>
      <c r="I571" s="59">
        <v>0</v>
      </c>
      <c r="J571" s="59">
        <v>0</v>
      </c>
      <c r="K571" s="59">
        <f>I571+J571</f>
        <v>0</v>
      </c>
      <c r="L571" s="59">
        <v>0</v>
      </c>
      <c r="M571" s="135"/>
      <c r="N571" s="60"/>
      <c r="O571" s="176"/>
      <c r="P571" s="59">
        <v>0</v>
      </c>
      <c r="Q571" s="183"/>
      <c r="R571" s="183"/>
      <c r="S571" s="183"/>
      <c r="T571" s="183"/>
      <c r="U571" s="183"/>
      <c r="V571" s="183"/>
      <c r="W571" s="59">
        <f>L571+P571</f>
        <v>0</v>
      </c>
    </row>
    <row r="572" spans="1:23" ht="17.25" customHeight="1">
      <c r="A572" s="76" t="s">
        <v>104</v>
      </c>
      <c r="B572" s="54" t="s">
        <v>310</v>
      </c>
      <c r="C572" s="54" t="s">
        <v>66</v>
      </c>
      <c r="D572" s="54" t="s">
        <v>55</v>
      </c>
      <c r="E572" s="121"/>
      <c r="F572" s="53"/>
      <c r="G572" s="53"/>
      <c r="H572" s="53"/>
      <c r="I572" s="56">
        <f aca="true" t="shared" si="227" ref="I572:L578">I573</f>
        <v>2419.1</v>
      </c>
      <c r="J572" s="56">
        <f t="shared" si="227"/>
        <v>0</v>
      </c>
      <c r="K572" s="56">
        <f t="shared" si="227"/>
        <v>2419.1</v>
      </c>
      <c r="L572" s="56">
        <f t="shared" si="227"/>
        <v>2741.7</v>
      </c>
      <c r="M572" s="134"/>
      <c r="N572" s="55"/>
      <c r="O572" s="175"/>
      <c r="P572" s="56">
        <f aca="true" t="shared" si="228" ref="P572:P578">P573</f>
        <v>0</v>
      </c>
      <c r="Q572" s="181"/>
      <c r="R572" s="181"/>
      <c r="S572" s="181"/>
      <c r="T572" s="181"/>
      <c r="U572" s="181"/>
      <c r="V572" s="181"/>
      <c r="W572" s="56">
        <f aca="true" t="shared" si="229" ref="W572:W578">W573</f>
        <v>2741.7</v>
      </c>
    </row>
    <row r="573" spans="1:23" ht="27.75" customHeight="1">
      <c r="A573" s="84" t="s">
        <v>334</v>
      </c>
      <c r="B573" s="52" t="s">
        <v>310</v>
      </c>
      <c r="C573" s="52" t="s">
        <v>66</v>
      </c>
      <c r="D573" s="52" t="s">
        <v>55</v>
      </c>
      <c r="E573" s="52" t="s">
        <v>227</v>
      </c>
      <c r="F573" s="52"/>
      <c r="G573" s="52"/>
      <c r="H573" s="53"/>
      <c r="I573" s="57">
        <f t="shared" si="227"/>
        <v>2419.1</v>
      </c>
      <c r="J573" s="57">
        <f t="shared" si="227"/>
        <v>0</v>
      </c>
      <c r="K573" s="57">
        <f t="shared" si="227"/>
        <v>2419.1</v>
      </c>
      <c r="L573" s="57">
        <f t="shared" si="227"/>
        <v>2741.7</v>
      </c>
      <c r="M573" s="128"/>
      <c r="N573" s="58"/>
      <c r="O573" s="169"/>
      <c r="P573" s="57">
        <f t="shared" si="228"/>
        <v>0</v>
      </c>
      <c r="Q573" s="183"/>
      <c r="R573" s="183"/>
      <c r="S573" s="183"/>
      <c r="T573" s="183"/>
      <c r="U573" s="183"/>
      <c r="V573" s="183"/>
      <c r="W573" s="57">
        <f t="shared" si="229"/>
        <v>2741.7</v>
      </c>
    </row>
    <row r="574" spans="1:23" ht="30" customHeight="1">
      <c r="A574" s="74" t="s">
        <v>357</v>
      </c>
      <c r="B574" s="52" t="s">
        <v>310</v>
      </c>
      <c r="C574" s="52" t="s">
        <v>66</v>
      </c>
      <c r="D574" s="52" t="s">
        <v>55</v>
      </c>
      <c r="E574" s="52" t="s">
        <v>228</v>
      </c>
      <c r="F574" s="52"/>
      <c r="G574" s="52"/>
      <c r="H574" s="53"/>
      <c r="I574" s="57">
        <f t="shared" si="227"/>
        <v>2419.1</v>
      </c>
      <c r="J574" s="57">
        <f t="shared" si="227"/>
        <v>0</v>
      </c>
      <c r="K574" s="57">
        <f t="shared" si="227"/>
        <v>2419.1</v>
      </c>
      <c r="L574" s="57">
        <f t="shared" si="227"/>
        <v>2741.7</v>
      </c>
      <c r="M574" s="128"/>
      <c r="N574" s="58"/>
      <c r="O574" s="169"/>
      <c r="P574" s="57">
        <f t="shared" si="228"/>
        <v>0</v>
      </c>
      <c r="Q574" s="183"/>
      <c r="R574" s="183"/>
      <c r="S574" s="183"/>
      <c r="T574" s="183"/>
      <c r="U574" s="183"/>
      <c r="V574" s="183"/>
      <c r="W574" s="57">
        <f t="shared" si="229"/>
        <v>2741.7</v>
      </c>
    </row>
    <row r="575" spans="1:23" ht="70.5" customHeight="1">
      <c r="A575" s="74" t="s">
        <v>358</v>
      </c>
      <c r="B575" s="52" t="s">
        <v>310</v>
      </c>
      <c r="C575" s="52" t="s">
        <v>66</v>
      </c>
      <c r="D575" s="52" t="s">
        <v>55</v>
      </c>
      <c r="E575" s="52" t="s">
        <v>229</v>
      </c>
      <c r="F575" s="52"/>
      <c r="G575" s="52"/>
      <c r="H575" s="53"/>
      <c r="I575" s="57">
        <f t="shared" si="227"/>
        <v>2419.1</v>
      </c>
      <c r="J575" s="57">
        <f t="shared" si="227"/>
        <v>0</v>
      </c>
      <c r="K575" s="57">
        <f t="shared" si="227"/>
        <v>2419.1</v>
      </c>
      <c r="L575" s="57">
        <f t="shared" si="227"/>
        <v>2741.7</v>
      </c>
      <c r="M575" s="128"/>
      <c r="N575" s="58"/>
      <c r="O575" s="169"/>
      <c r="P575" s="57">
        <f t="shared" si="228"/>
        <v>0</v>
      </c>
      <c r="Q575" s="183"/>
      <c r="R575" s="183"/>
      <c r="S575" s="183"/>
      <c r="T575" s="183"/>
      <c r="U575" s="183"/>
      <c r="V575" s="183"/>
      <c r="W575" s="57">
        <f t="shared" si="229"/>
        <v>2741.7</v>
      </c>
    </row>
    <row r="576" spans="1:23" ht="17.25" customHeight="1">
      <c r="A576" s="74" t="s">
        <v>234</v>
      </c>
      <c r="B576" s="52" t="s">
        <v>310</v>
      </c>
      <c r="C576" s="52" t="s">
        <v>66</v>
      </c>
      <c r="D576" s="52" t="s">
        <v>55</v>
      </c>
      <c r="E576" s="99" t="s">
        <v>359</v>
      </c>
      <c r="F576" s="52"/>
      <c r="G576" s="52"/>
      <c r="H576" s="53"/>
      <c r="I576" s="57">
        <f t="shared" si="227"/>
        <v>2419.1</v>
      </c>
      <c r="J576" s="57">
        <f t="shared" si="227"/>
        <v>0</v>
      </c>
      <c r="K576" s="57">
        <f t="shared" si="227"/>
        <v>2419.1</v>
      </c>
      <c r="L576" s="57">
        <f t="shared" si="227"/>
        <v>2741.7</v>
      </c>
      <c r="M576" s="128"/>
      <c r="N576" s="58"/>
      <c r="O576" s="169"/>
      <c r="P576" s="57">
        <f t="shared" si="228"/>
        <v>0</v>
      </c>
      <c r="Q576" s="183"/>
      <c r="R576" s="183"/>
      <c r="S576" s="183"/>
      <c r="T576" s="183"/>
      <c r="U576" s="183"/>
      <c r="V576" s="183"/>
      <c r="W576" s="57">
        <f t="shared" si="229"/>
        <v>2741.7</v>
      </c>
    </row>
    <row r="577" spans="1:23" ht="27" customHeight="1">
      <c r="A577" s="74" t="s">
        <v>124</v>
      </c>
      <c r="B577" s="52" t="s">
        <v>310</v>
      </c>
      <c r="C577" s="52" t="s">
        <v>66</v>
      </c>
      <c r="D577" s="52" t="s">
        <v>55</v>
      </c>
      <c r="E577" s="99" t="s">
        <v>359</v>
      </c>
      <c r="F577" s="52" t="s">
        <v>123</v>
      </c>
      <c r="G577" s="52"/>
      <c r="H577" s="53"/>
      <c r="I577" s="57">
        <f t="shared" si="227"/>
        <v>2419.1</v>
      </c>
      <c r="J577" s="57">
        <f t="shared" si="227"/>
        <v>0</v>
      </c>
      <c r="K577" s="57">
        <f t="shared" si="227"/>
        <v>2419.1</v>
      </c>
      <c r="L577" s="57">
        <f t="shared" si="227"/>
        <v>2741.7</v>
      </c>
      <c r="M577" s="128"/>
      <c r="N577" s="58"/>
      <c r="O577" s="169"/>
      <c r="P577" s="57">
        <f t="shared" si="228"/>
        <v>0</v>
      </c>
      <c r="Q577" s="183"/>
      <c r="R577" s="183"/>
      <c r="S577" s="183"/>
      <c r="T577" s="183"/>
      <c r="U577" s="183"/>
      <c r="V577" s="183"/>
      <c r="W577" s="57">
        <f t="shared" si="229"/>
        <v>2741.7</v>
      </c>
    </row>
    <row r="578" spans="1:23" ht="29.25" customHeight="1">
      <c r="A578" s="74" t="s">
        <v>165</v>
      </c>
      <c r="B578" s="52" t="s">
        <v>310</v>
      </c>
      <c r="C578" s="52" t="s">
        <v>66</v>
      </c>
      <c r="D578" s="52" t="s">
        <v>55</v>
      </c>
      <c r="E578" s="99" t="s">
        <v>359</v>
      </c>
      <c r="F578" s="52" t="s">
        <v>127</v>
      </c>
      <c r="G578" s="52"/>
      <c r="H578" s="53"/>
      <c r="I578" s="57">
        <f t="shared" si="227"/>
        <v>2419.1</v>
      </c>
      <c r="J578" s="57">
        <f t="shared" si="227"/>
        <v>0</v>
      </c>
      <c r="K578" s="57">
        <f t="shared" si="227"/>
        <v>2419.1</v>
      </c>
      <c r="L578" s="57">
        <f t="shared" si="227"/>
        <v>2741.7</v>
      </c>
      <c r="M578" s="128"/>
      <c r="N578" s="58"/>
      <c r="O578" s="169"/>
      <c r="P578" s="57">
        <f t="shared" si="228"/>
        <v>0</v>
      </c>
      <c r="Q578" s="183"/>
      <c r="R578" s="183"/>
      <c r="S578" s="183"/>
      <c r="T578" s="183"/>
      <c r="U578" s="183"/>
      <c r="V578" s="183"/>
      <c r="W578" s="57">
        <f t="shared" si="229"/>
        <v>2741.7</v>
      </c>
    </row>
    <row r="579" spans="1:23" ht="17.25" customHeight="1">
      <c r="A579" s="75" t="s">
        <v>99</v>
      </c>
      <c r="B579" s="53" t="s">
        <v>310</v>
      </c>
      <c r="C579" s="53" t="s">
        <v>66</v>
      </c>
      <c r="D579" s="53" t="s">
        <v>55</v>
      </c>
      <c r="E579" s="121" t="s">
        <v>359</v>
      </c>
      <c r="F579" s="53" t="s">
        <v>127</v>
      </c>
      <c r="G579" s="53" t="s">
        <v>85</v>
      </c>
      <c r="H579" s="53"/>
      <c r="I579" s="59">
        <v>2419.1</v>
      </c>
      <c r="J579" s="59">
        <v>0</v>
      </c>
      <c r="K579" s="59">
        <f>I579+J579</f>
        <v>2419.1</v>
      </c>
      <c r="L579" s="59">
        <v>2741.7</v>
      </c>
      <c r="M579" s="135"/>
      <c r="N579" s="60"/>
      <c r="O579" s="176"/>
      <c r="P579" s="59">
        <v>0</v>
      </c>
      <c r="Q579" s="183"/>
      <c r="R579" s="183"/>
      <c r="S579" s="183"/>
      <c r="T579" s="183"/>
      <c r="U579" s="183"/>
      <c r="V579" s="183"/>
      <c r="W579" s="59">
        <f>L579+P579</f>
        <v>2741.7</v>
      </c>
    </row>
    <row r="580" spans="1:23" ht="17.25">
      <c r="A580" s="76" t="s">
        <v>98</v>
      </c>
      <c r="B580" s="54" t="s">
        <v>310</v>
      </c>
      <c r="C580" s="54" t="s">
        <v>69</v>
      </c>
      <c r="D580" s="52"/>
      <c r="E580" s="52"/>
      <c r="F580" s="52"/>
      <c r="G580" s="52"/>
      <c r="H580" s="52"/>
      <c r="I580" s="56">
        <f aca="true" t="shared" si="230" ref="I580:L582">I581</f>
        <v>6660</v>
      </c>
      <c r="J580" s="56">
        <f t="shared" si="230"/>
        <v>0</v>
      </c>
      <c r="K580" s="56">
        <f t="shared" si="230"/>
        <v>6660</v>
      </c>
      <c r="L580" s="56">
        <f t="shared" si="230"/>
        <v>6660</v>
      </c>
      <c r="M580" s="135"/>
      <c r="N580" s="60"/>
      <c r="O580" s="176"/>
      <c r="P580" s="56">
        <f>P581</f>
        <v>0</v>
      </c>
      <c r="Q580" s="183"/>
      <c r="R580" s="183"/>
      <c r="S580" s="183"/>
      <c r="T580" s="183"/>
      <c r="U580" s="183"/>
      <c r="V580" s="183"/>
      <c r="W580" s="56">
        <f>W581</f>
        <v>6660</v>
      </c>
    </row>
    <row r="581" spans="1:23" ht="17.25">
      <c r="A581" s="76" t="s">
        <v>94</v>
      </c>
      <c r="B581" s="54" t="s">
        <v>310</v>
      </c>
      <c r="C581" s="54" t="s">
        <v>69</v>
      </c>
      <c r="D581" s="54" t="s">
        <v>58</v>
      </c>
      <c r="E581" s="54"/>
      <c r="F581" s="54"/>
      <c r="G581" s="54"/>
      <c r="H581" s="54"/>
      <c r="I581" s="56">
        <f t="shared" si="230"/>
        <v>6660</v>
      </c>
      <c r="J581" s="56">
        <f t="shared" si="230"/>
        <v>0</v>
      </c>
      <c r="K581" s="56">
        <f t="shared" si="230"/>
        <v>6660</v>
      </c>
      <c r="L581" s="56">
        <f t="shared" si="230"/>
        <v>6660</v>
      </c>
      <c r="M581" s="135"/>
      <c r="N581" s="60"/>
      <c r="O581" s="176"/>
      <c r="P581" s="56">
        <f>P582</f>
        <v>0</v>
      </c>
      <c r="Q581" s="183"/>
      <c r="R581" s="183"/>
      <c r="S581" s="183"/>
      <c r="T581" s="183"/>
      <c r="U581" s="183"/>
      <c r="V581" s="183"/>
      <c r="W581" s="56">
        <f>W582</f>
        <v>6660</v>
      </c>
    </row>
    <row r="582" spans="1:23" ht="44.25" customHeight="1">
      <c r="A582" s="73" t="s">
        <v>366</v>
      </c>
      <c r="B582" s="52" t="s">
        <v>310</v>
      </c>
      <c r="C582" s="52" t="s">
        <v>69</v>
      </c>
      <c r="D582" s="52" t="s">
        <v>58</v>
      </c>
      <c r="E582" s="52" t="s">
        <v>294</v>
      </c>
      <c r="F582" s="52"/>
      <c r="G582" s="52"/>
      <c r="H582" s="52"/>
      <c r="I582" s="57">
        <f t="shared" si="230"/>
        <v>6660</v>
      </c>
      <c r="J582" s="57">
        <f t="shared" si="230"/>
        <v>0</v>
      </c>
      <c r="K582" s="57">
        <f t="shared" si="230"/>
        <v>6660</v>
      </c>
      <c r="L582" s="57">
        <f t="shared" si="230"/>
        <v>6660</v>
      </c>
      <c r="M582" s="135"/>
      <c r="N582" s="60"/>
      <c r="O582" s="176"/>
      <c r="P582" s="57">
        <f>P583</f>
        <v>0</v>
      </c>
      <c r="Q582" s="183"/>
      <c r="R582" s="183"/>
      <c r="S582" s="183"/>
      <c r="T582" s="183"/>
      <c r="U582" s="183"/>
      <c r="V582" s="183"/>
      <c r="W582" s="57">
        <f>W583</f>
        <v>6660</v>
      </c>
    </row>
    <row r="583" spans="1:23" ht="54.75">
      <c r="A583" s="73" t="s">
        <v>367</v>
      </c>
      <c r="B583" s="52" t="s">
        <v>310</v>
      </c>
      <c r="C583" s="52" t="s">
        <v>69</v>
      </c>
      <c r="D583" s="52" t="s">
        <v>58</v>
      </c>
      <c r="E583" s="52" t="s">
        <v>298</v>
      </c>
      <c r="F583" s="52"/>
      <c r="G583" s="52"/>
      <c r="H583" s="52"/>
      <c r="I583" s="57">
        <f>I584+I595</f>
        <v>6660</v>
      </c>
      <c r="J583" s="57">
        <f>J584+J595</f>
        <v>0</v>
      </c>
      <c r="K583" s="57">
        <f>K584+K595</f>
        <v>6660</v>
      </c>
      <c r="L583" s="57">
        <f>L584+L595</f>
        <v>6660</v>
      </c>
      <c r="M583" s="135"/>
      <c r="N583" s="60"/>
      <c r="O583" s="176"/>
      <c r="P583" s="57">
        <f>P584+P595</f>
        <v>0</v>
      </c>
      <c r="Q583" s="183"/>
      <c r="R583" s="183"/>
      <c r="S583" s="183"/>
      <c r="T583" s="183"/>
      <c r="U583" s="183"/>
      <c r="V583" s="183"/>
      <c r="W583" s="57">
        <f>W584+W595</f>
        <v>6660</v>
      </c>
    </row>
    <row r="584" spans="1:23" ht="60" customHeight="1">
      <c r="A584" s="73" t="s">
        <v>295</v>
      </c>
      <c r="B584" s="52" t="s">
        <v>310</v>
      </c>
      <c r="C584" s="52" t="s">
        <v>69</v>
      </c>
      <c r="D584" s="52" t="s">
        <v>58</v>
      </c>
      <c r="E584" s="52" t="s">
        <v>299</v>
      </c>
      <c r="F584" s="52"/>
      <c r="G584" s="52"/>
      <c r="H584" s="52"/>
      <c r="I584" s="57">
        <f>I585</f>
        <v>660</v>
      </c>
      <c r="J584" s="57">
        <f>J585</f>
        <v>0</v>
      </c>
      <c r="K584" s="57">
        <f>K585</f>
        <v>660</v>
      </c>
      <c r="L584" s="57">
        <f>L585</f>
        <v>660</v>
      </c>
      <c r="M584" s="135"/>
      <c r="N584" s="60"/>
      <c r="O584" s="176"/>
      <c r="P584" s="57">
        <f>P585</f>
        <v>0</v>
      </c>
      <c r="Q584" s="183"/>
      <c r="R584" s="183"/>
      <c r="S584" s="183"/>
      <c r="T584" s="183"/>
      <c r="U584" s="183"/>
      <c r="V584" s="183"/>
      <c r="W584" s="57">
        <f>W585</f>
        <v>660</v>
      </c>
    </row>
    <row r="585" spans="1:23" ht="17.25">
      <c r="A585" s="74" t="s">
        <v>234</v>
      </c>
      <c r="B585" s="52" t="s">
        <v>310</v>
      </c>
      <c r="C585" s="52" t="s">
        <v>69</v>
      </c>
      <c r="D585" s="52" t="s">
        <v>58</v>
      </c>
      <c r="E585" s="52" t="s">
        <v>300</v>
      </c>
      <c r="F585" s="52"/>
      <c r="G585" s="52"/>
      <c r="H585" s="52"/>
      <c r="I585" s="57">
        <f>I589+I592+I586</f>
        <v>660</v>
      </c>
      <c r="J585" s="57">
        <f>J589+J592+J586</f>
        <v>0</v>
      </c>
      <c r="K585" s="57">
        <f>K589+K592+K586</f>
        <v>660</v>
      </c>
      <c r="L585" s="57">
        <f>L589+L592+L586</f>
        <v>660</v>
      </c>
      <c r="M585" s="135"/>
      <c r="N585" s="60"/>
      <c r="O585" s="176"/>
      <c r="P585" s="57">
        <f>P589+P592+P586</f>
        <v>0</v>
      </c>
      <c r="Q585" s="183"/>
      <c r="R585" s="183"/>
      <c r="S585" s="183"/>
      <c r="T585" s="183"/>
      <c r="U585" s="183"/>
      <c r="V585" s="183"/>
      <c r="W585" s="57">
        <f>W589+W592+W586</f>
        <v>660</v>
      </c>
    </row>
    <row r="586" spans="1:23" ht="82.5">
      <c r="A586" s="73" t="s">
        <v>344</v>
      </c>
      <c r="B586" s="52" t="s">
        <v>310</v>
      </c>
      <c r="C586" s="52" t="s">
        <v>69</v>
      </c>
      <c r="D586" s="52" t="s">
        <v>58</v>
      </c>
      <c r="E586" s="52" t="s">
        <v>300</v>
      </c>
      <c r="F586" s="52" t="s">
        <v>108</v>
      </c>
      <c r="G586" s="52"/>
      <c r="H586" s="52"/>
      <c r="I586" s="57">
        <f aca="true" t="shared" si="231" ref="I586:L587">I587</f>
        <v>150</v>
      </c>
      <c r="J586" s="57">
        <f t="shared" si="231"/>
        <v>0</v>
      </c>
      <c r="K586" s="57">
        <f t="shared" si="231"/>
        <v>150</v>
      </c>
      <c r="L586" s="57">
        <f t="shared" si="231"/>
        <v>150</v>
      </c>
      <c r="M586" s="135"/>
      <c r="N586" s="60"/>
      <c r="O586" s="176"/>
      <c r="P586" s="57">
        <f>P587</f>
        <v>0</v>
      </c>
      <c r="Q586" s="183"/>
      <c r="R586" s="183"/>
      <c r="S586" s="183"/>
      <c r="T586" s="183"/>
      <c r="U586" s="183"/>
      <c r="V586" s="183"/>
      <c r="W586" s="57">
        <f>W587</f>
        <v>150</v>
      </c>
    </row>
    <row r="587" spans="1:23" ht="27">
      <c r="A587" s="73" t="s">
        <v>343</v>
      </c>
      <c r="B587" s="52" t="s">
        <v>310</v>
      </c>
      <c r="C587" s="52" t="s">
        <v>69</v>
      </c>
      <c r="D587" s="52" t="s">
        <v>58</v>
      </c>
      <c r="E587" s="52" t="s">
        <v>300</v>
      </c>
      <c r="F587" s="52" t="s">
        <v>109</v>
      </c>
      <c r="G587" s="52"/>
      <c r="H587" s="52"/>
      <c r="I587" s="57">
        <f t="shared" si="231"/>
        <v>150</v>
      </c>
      <c r="J587" s="57">
        <f t="shared" si="231"/>
        <v>0</v>
      </c>
      <c r="K587" s="57">
        <f t="shared" si="231"/>
        <v>150</v>
      </c>
      <c r="L587" s="57">
        <f t="shared" si="231"/>
        <v>150</v>
      </c>
      <c r="M587" s="135"/>
      <c r="N587" s="60"/>
      <c r="O587" s="176"/>
      <c r="P587" s="57">
        <f>P588</f>
        <v>0</v>
      </c>
      <c r="Q587" s="183"/>
      <c r="R587" s="183"/>
      <c r="S587" s="183"/>
      <c r="T587" s="183"/>
      <c r="U587" s="183"/>
      <c r="V587" s="183"/>
      <c r="W587" s="57">
        <f>W588</f>
        <v>150</v>
      </c>
    </row>
    <row r="588" spans="1:23" ht="17.25">
      <c r="A588" s="75" t="s">
        <v>99</v>
      </c>
      <c r="B588" s="52" t="s">
        <v>310</v>
      </c>
      <c r="C588" s="53" t="s">
        <v>69</v>
      </c>
      <c r="D588" s="53" t="s">
        <v>58</v>
      </c>
      <c r="E588" s="53" t="s">
        <v>300</v>
      </c>
      <c r="F588" s="53" t="s">
        <v>109</v>
      </c>
      <c r="G588" s="53" t="s">
        <v>85</v>
      </c>
      <c r="H588" s="52"/>
      <c r="I588" s="57">
        <v>150</v>
      </c>
      <c r="J588" s="57">
        <v>0</v>
      </c>
      <c r="K588" s="59">
        <f>I588+J588</f>
        <v>150</v>
      </c>
      <c r="L588" s="57">
        <v>150</v>
      </c>
      <c r="M588" s="135"/>
      <c r="N588" s="60"/>
      <c r="O588" s="176"/>
      <c r="P588" s="57">
        <v>0</v>
      </c>
      <c r="Q588" s="183"/>
      <c r="R588" s="183"/>
      <c r="S588" s="183"/>
      <c r="T588" s="183"/>
      <c r="U588" s="183"/>
      <c r="V588" s="183"/>
      <c r="W588" s="59">
        <f>L588+P588</f>
        <v>150</v>
      </c>
    </row>
    <row r="589" spans="1:23" ht="42">
      <c r="A589" s="74" t="s">
        <v>374</v>
      </c>
      <c r="B589" s="52" t="s">
        <v>310</v>
      </c>
      <c r="C589" s="52" t="s">
        <v>69</v>
      </c>
      <c r="D589" s="52" t="s">
        <v>58</v>
      </c>
      <c r="E589" s="52" t="s">
        <v>300</v>
      </c>
      <c r="F589" s="52" t="s">
        <v>110</v>
      </c>
      <c r="G589" s="52"/>
      <c r="H589" s="52"/>
      <c r="I589" s="57">
        <f aca="true" t="shared" si="232" ref="I589:L590">I590</f>
        <v>410</v>
      </c>
      <c r="J589" s="57">
        <f t="shared" si="232"/>
        <v>0</v>
      </c>
      <c r="K589" s="57">
        <f t="shared" si="232"/>
        <v>410</v>
      </c>
      <c r="L589" s="57">
        <f t="shared" si="232"/>
        <v>410</v>
      </c>
      <c r="M589" s="135"/>
      <c r="N589" s="60"/>
      <c r="O589" s="176"/>
      <c r="P589" s="57">
        <f>P590</f>
        <v>0</v>
      </c>
      <c r="Q589" s="183"/>
      <c r="R589" s="183"/>
      <c r="S589" s="183"/>
      <c r="T589" s="183"/>
      <c r="U589" s="183"/>
      <c r="V589" s="183"/>
      <c r="W589" s="57">
        <f>W590</f>
        <v>410</v>
      </c>
    </row>
    <row r="590" spans="1:23" ht="42">
      <c r="A590" s="74" t="s">
        <v>346</v>
      </c>
      <c r="B590" s="52" t="s">
        <v>310</v>
      </c>
      <c r="C590" s="52" t="s">
        <v>69</v>
      </c>
      <c r="D590" s="52" t="s">
        <v>58</v>
      </c>
      <c r="E590" s="52" t="s">
        <v>300</v>
      </c>
      <c r="F590" s="52" t="s">
        <v>112</v>
      </c>
      <c r="G590" s="52"/>
      <c r="H590" s="52"/>
      <c r="I590" s="57">
        <f t="shared" si="232"/>
        <v>410</v>
      </c>
      <c r="J590" s="57">
        <f t="shared" si="232"/>
        <v>0</v>
      </c>
      <c r="K590" s="57">
        <f t="shared" si="232"/>
        <v>410</v>
      </c>
      <c r="L590" s="57">
        <f t="shared" si="232"/>
        <v>410</v>
      </c>
      <c r="M590" s="135"/>
      <c r="N590" s="60"/>
      <c r="O590" s="176"/>
      <c r="P590" s="57">
        <f>P591</f>
        <v>0</v>
      </c>
      <c r="Q590" s="183"/>
      <c r="R590" s="183"/>
      <c r="S590" s="183"/>
      <c r="T590" s="183"/>
      <c r="U590" s="183"/>
      <c r="V590" s="183"/>
      <c r="W590" s="57">
        <f>W591</f>
        <v>410</v>
      </c>
    </row>
    <row r="591" spans="1:23" ht="18" customHeight="1">
      <c r="A591" s="75" t="s">
        <v>99</v>
      </c>
      <c r="B591" s="52" t="s">
        <v>310</v>
      </c>
      <c r="C591" s="53" t="s">
        <v>69</v>
      </c>
      <c r="D591" s="53" t="s">
        <v>58</v>
      </c>
      <c r="E591" s="53" t="s">
        <v>300</v>
      </c>
      <c r="F591" s="53" t="s">
        <v>112</v>
      </c>
      <c r="G591" s="53" t="s">
        <v>85</v>
      </c>
      <c r="H591" s="53"/>
      <c r="I591" s="59">
        <v>410</v>
      </c>
      <c r="J591" s="59">
        <v>0</v>
      </c>
      <c r="K591" s="59">
        <f>I591+J591</f>
        <v>410</v>
      </c>
      <c r="L591" s="59">
        <v>410</v>
      </c>
      <c r="M591" s="135"/>
      <c r="N591" s="60"/>
      <c r="O591" s="176"/>
      <c r="P591" s="59">
        <v>0</v>
      </c>
      <c r="Q591" s="183"/>
      <c r="R591" s="183"/>
      <c r="S591" s="183"/>
      <c r="T591" s="183"/>
      <c r="U591" s="183"/>
      <c r="V591" s="183"/>
      <c r="W591" s="59">
        <f>L591+P591</f>
        <v>410</v>
      </c>
    </row>
    <row r="592" spans="1:23" ht="27">
      <c r="A592" s="73" t="s">
        <v>124</v>
      </c>
      <c r="B592" s="52" t="s">
        <v>310</v>
      </c>
      <c r="C592" s="52" t="s">
        <v>69</v>
      </c>
      <c r="D592" s="52" t="s">
        <v>58</v>
      </c>
      <c r="E592" s="52" t="s">
        <v>300</v>
      </c>
      <c r="F592" s="52" t="s">
        <v>123</v>
      </c>
      <c r="G592" s="52"/>
      <c r="H592" s="52"/>
      <c r="I592" s="57">
        <f aca="true" t="shared" si="233" ref="I592:L593">I593</f>
        <v>100</v>
      </c>
      <c r="J592" s="57">
        <f t="shared" si="233"/>
        <v>0</v>
      </c>
      <c r="K592" s="57">
        <f t="shared" si="233"/>
        <v>100</v>
      </c>
      <c r="L592" s="57">
        <f t="shared" si="233"/>
        <v>100</v>
      </c>
      <c r="M592" s="135"/>
      <c r="N592" s="60"/>
      <c r="O592" s="176"/>
      <c r="P592" s="57">
        <f>P593</f>
        <v>0</v>
      </c>
      <c r="Q592" s="183"/>
      <c r="R592" s="183"/>
      <c r="S592" s="183"/>
      <c r="T592" s="183"/>
      <c r="U592" s="183"/>
      <c r="V592" s="183"/>
      <c r="W592" s="57">
        <f>W593</f>
        <v>100</v>
      </c>
    </row>
    <row r="593" spans="1:23" ht="17.25">
      <c r="A593" s="73" t="s">
        <v>3</v>
      </c>
      <c r="B593" s="52" t="s">
        <v>310</v>
      </c>
      <c r="C593" s="52" t="s">
        <v>69</v>
      </c>
      <c r="D593" s="52" t="s">
        <v>58</v>
      </c>
      <c r="E593" s="52" t="s">
        <v>300</v>
      </c>
      <c r="F593" s="52" t="s">
        <v>2</v>
      </c>
      <c r="G593" s="52"/>
      <c r="H593" s="52"/>
      <c r="I593" s="57">
        <f t="shared" si="233"/>
        <v>100</v>
      </c>
      <c r="J593" s="57">
        <f t="shared" si="233"/>
        <v>0</v>
      </c>
      <c r="K593" s="57">
        <f t="shared" si="233"/>
        <v>100</v>
      </c>
      <c r="L593" s="57">
        <f t="shared" si="233"/>
        <v>100</v>
      </c>
      <c r="M593" s="135"/>
      <c r="N593" s="60"/>
      <c r="O593" s="176"/>
      <c r="P593" s="57">
        <f>P594</f>
        <v>0</v>
      </c>
      <c r="Q593" s="183"/>
      <c r="R593" s="183"/>
      <c r="S593" s="183"/>
      <c r="T593" s="183"/>
      <c r="U593" s="183"/>
      <c r="V593" s="183"/>
      <c r="W593" s="57">
        <f>W594</f>
        <v>100</v>
      </c>
    </row>
    <row r="594" spans="1:23" ht="18.75" customHeight="1">
      <c r="A594" s="77" t="s">
        <v>99</v>
      </c>
      <c r="B594" s="52" t="s">
        <v>310</v>
      </c>
      <c r="C594" s="53" t="s">
        <v>69</v>
      </c>
      <c r="D594" s="53" t="s">
        <v>58</v>
      </c>
      <c r="E594" s="53" t="s">
        <v>300</v>
      </c>
      <c r="F594" s="53" t="s">
        <v>2</v>
      </c>
      <c r="G594" s="53" t="s">
        <v>85</v>
      </c>
      <c r="H594" s="53"/>
      <c r="I594" s="59">
        <v>100</v>
      </c>
      <c r="J594" s="59">
        <v>0</v>
      </c>
      <c r="K594" s="59">
        <f>I594+J594</f>
        <v>100</v>
      </c>
      <c r="L594" s="59">
        <v>100</v>
      </c>
      <c r="M594" s="135"/>
      <c r="N594" s="60"/>
      <c r="O594" s="176"/>
      <c r="P594" s="59">
        <v>0</v>
      </c>
      <c r="Q594" s="183"/>
      <c r="R594" s="183"/>
      <c r="S594" s="183"/>
      <c r="T594" s="183"/>
      <c r="U594" s="183"/>
      <c r="V594" s="183"/>
      <c r="W594" s="59">
        <f>L594+P594</f>
        <v>100</v>
      </c>
    </row>
    <row r="595" spans="1:23" ht="82.5">
      <c r="A595" s="73" t="s">
        <v>365</v>
      </c>
      <c r="B595" s="52" t="s">
        <v>310</v>
      </c>
      <c r="C595" s="52" t="s">
        <v>69</v>
      </c>
      <c r="D595" s="52" t="s">
        <v>58</v>
      </c>
      <c r="E595" s="52" t="s">
        <v>297</v>
      </c>
      <c r="F595" s="52"/>
      <c r="G595" s="52"/>
      <c r="H595" s="52"/>
      <c r="I595" s="57">
        <f aca="true" t="shared" si="234" ref="I595:L598">I596</f>
        <v>6000</v>
      </c>
      <c r="J595" s="57">
        <f t="shared" si="234"/>
        <v>0</v>
      </c>
      <c r="K595" s="57">
        <f t="shared" si="234"/>
        <v>6000</v>
      </c>
      <c r="L595" s="57">
        <f t="shared" si="234"/>
        <v>6000</v>
      </c>
      <c r="M595" s="135"/>
      <c r="N595" s="60"/>
      <c r="O595" s="176"/>
      <c r="P595" s="57">
        <f>P596</f>
        <v>0</v>
      </c>
      <c r="Q595" s="183"/>
      <c r="R595" s="183"/>
      <c r="S595" s="183"/>
      <c r="T595" s="183"/>
      <c r="U595" s="183"/>
      <c r="V595" s="183"/>
      <c r="W595" s="57">
        <f>W596</f>
        <v>6000</v>
      </c>
    </row>
    <row r="596" spans="1:23" ht="17.25">
      <c r="A596" s="74" t="s">
        <v>234</v>
      </c>
      <c r="B596" s="52" t="s">
        <v>310</v>
      </c>
      <c r="C596" s="52" t="s">
        <v>69</v>
      </c>
      <c r="D596" s="52" t="s">
        <v>58</v>
      </c>
      <c r="E596" s="99" t="s">
        <v>296</v>
      </c>
      <c r="F596" s="52"/>
      <c r="G596" s="52"/>
      <c r="H596" s="52"/>
      <c r="I596" s="57">
        <f t="shared" si="234"/>
        <v>6000</v>
      </c>
      <c r="J596" s="57">
        <f t="shared" si="234"/>
        <v>0</v>
      </c>
      <c r="K596" s="57">
        <f t="shared" si="234"/>
        <v>6000</v>
      </c>
      <c r="L596" s="57">
        <f t="shared" si="234"/>
        <v>6000</v>
      </c>
      <c r="M596" s="135"/>
      <c r="N596" s="60"/>
      <c r="O596" s="176"/>
      <c r="P596" s="57">
        <f>P597</f>
        <v>0</v>
      </c>
      <c r="Q596" s="183"/>
      <c r="R596" s="183"/>
      <c r="S596" s="183"/>
      <c r="T596" s="183"/>
      <c r="U596" s="183"/>
      <c r="V596" s="183"/>
      <c r="W596" s="57">
        <f>W597</f>
        <v>6000</v>
      </c>
    </row>
    <row r="597" spans="1:23" ht="41.25">
      <c r="A597" s="73" t="s">
        <v>114</v>
      </c>
      <c r="B597" s="52" t="s">
        <v>310</v>
      </c>
      <c r="C597" s="52" t="s">
        <v>69</v>
      </c>
      <c r="D597" s="52" t="s">
        <v>58</v>
      </c>
      <c r="E597" s="52" t="s">
        <v>296</v>
      </c>
      <c r="F597" s="52" t="s">
        <v>113</v>
      </c>
      <c r="G597" s="52"/>
      <c r="H597" s="52"/>
      <c r="I597" s="57">
        <f t="shared" si="234"/>
        <v>6000</v>
      </c>
      <c r="J597" s="57">
        <f t="shared" si="234"/>
        <v>0</v>
      </c>
      <c r="K597" s="57">
        <f t="shared" si="234"/>
        <v>6000</v>
      </c>
      <c r="L597" s="57">
        <f t="shared" si="234"/>
        <v>6000</v>
      </c>
      <c r="M597" s="135"/>
      <c r="N597" s="60"/>
      <c r="O597" s="176"/>
      <c r="P597" s="57">
        <f>P598</f>
        <v>0</v>
      </c>
      <c r="Q597" s="183"/>
      <c r="R597" s="183"/>
      <c r="S597" s="183"/>
      <c r="T597" s="183"/>
      <c r="U597" s="183"/>
      <c r="V597" s="183"/>
      <c r="W597" s="57">
        <f>W598</f>
        <v>6000</v>
      </c>
    </row>
    <row r="598" spans="1:23" ht="17.25">
      <c r="A598" s="73" t="s">
        <v>169</v>
      </c>
      <c r="B598" s="52" t="s">
        <v>310</v>
      </c>
      <c r="C598" s="52" t="s">
        <v>69</v>
      </c>
      <c r="D598" s="52" t="s">
        <v>58</v>
      </c>
      <c r="E598" s="52" t="s">
        <v>296</v>
      </c>
      <c r="F598" s="52" t="s">
        <v>168</v>
      </c>
      <c r="G598" s="52"/>
      <c r="H598" s="52"/>
      <c r="I598" s="57">
        <f t="shared" si="234"/>
        <v>6000</v>
      </c>
      <c r="J598" s="57">
        <f t="shared" si="234"/>
        <v>0</v>
      </c>
      <c r="K598" s="57">
        <f t="shared" si="234"/>
        <v>6000</v>
      </c>
      <c r="L598" s="57">
        <f t="shared" si="234"/>
        <v>6000</v>
      </c>
      <c r="M598" s="135"/>
      <c r="N598" s="60"/>
      <c r="O598" s="176"/>
      <c r="P598" s="57">
        <f>P599</f>
        <v>0</v>
      </c>
      <c r="Q598" s="183"/>
      <c r="R598" s="183"/>
      <c r="S598" s="183"/>
      <c r="T598" s="183"/>
      <c r="U598" s="183"/>
      <c r="V598" s="183"/>
      <c r="W598" s="57">
        <f>W599</f>
        <v>6000</v>
      </c>
    </row>
    <row r="599" spans="1:23" ht="19.5" customHeight="1">
      <c r="A599" s="75" t="s">
        <v>99</v>
      </c>
      <c r="B599" s="52" t="s">
        <v>310</v>
      </c>
      <c r="C599" s="53" t="s">
        <v>69</v>
      </c>
      <c r="D599" s="53" t="s">
        <v>58</v>
      </c>
      <c r="E599" s="53" t="s">
        <v>296</v>
      </c>
      <c r="F599" s="53" t="s">
        <v>168</v>
      </c>
      <c r="G599" s="53" t="s">
        <v>85</v>
      </c>
      <c r="H599" s="53"/>
      <c r="I599" s="59">
        <v>6000</v>
      </c>
      <c r="J599" s="59">
        <v>0</v>
      </c>
      <c r="K599" s="59">
        <f>I599+J599</f>
        <v>6000</v>
      </c>
      <c r="L599" s="59">
        <v>6000</v>
      </c>
      <c r="M599" s="135"/>
      <c r="N599" s="60"/>
      <c r="O599" s="176"/>
      <c r="P599" s="59">
        <v>0</v>
      </c>
      <c r="Q599" s="183"/>
      <c r="R599" s="183"/>
      <c r="S599" s="183"/>
      <c r="T599" s="183"/>
      <c r="U599" s="183"/>
      <c r="V599" s="183"/>
      <c r="W599" s="59">
        <f>L599+P599</f>
        <v>6000</v>
      </c>
    </row>
    <row r="600" spans="1:23" ht="27" customHeight="1">
      <c r="A600" s="76" t="s">
        <v>90</v>
      </c>
      <c r="B600" s="54" t="s">
        <v>73</v>
      </c>
      <c r="C600" s="54"/>
      <c r="D600" s="54"/>
      <c r="E600" s="54"/>
      <c r="F600" s="54"/>
      <c r="G600" s="54"/>
      <c r="H600" s="54"/>
      <c r="I600" s="56">
        <f>I603+I613+I627+I620</f>
        <v>11303.4</v>
      </c>
      <c r="J600" s="56">
        <f>J603+J613+J627+J620</f>
        <v>582.7</v>
      </c>
      <c r="K600" s="56">
        <f>K603+K613+K627+K620</f>
        <v>11886.1</v>
      </c>
      <c r="L600" s="56">
        <f>L603+L613+L627+L620</f>
        <v>11851.8</v>
      </c>
      <c r="M600" s="130" t="e">
        <f>M603+#REF!+M613+#REF!+M627</f>
        <v>#REF!</v>
      </c>
      <c r="N600" s="56" t="e">
        <f>N603+#REF!+N613+#REF!+N627</f>
        <v>#REF!</v>
      </c>
      <c r="O600" s="171" t="e">
        <f>O603+#REF!+O613+#REF!+O627</f>
        <v>#REF!</v>
      </c>
      <c r="P600" s="56">
        <f>P603+P613+P627+P620</f>
        <v>-548.4</v>
      </c>
      <c r="Q600" s="183"/>
      <c r="R600" s="183"/>
      <c r="S600" s="183"/>
      <c r="T600" s="183"/>
      <c r="U600" s="183"/>
      <c r="V600" s="183"/>
      <c r="W600" s="56">
        <f>W603+W613+W627+W620</f>
        <v>11303.4</v>
      </c>
    </row>
    <row r="601" spans="1:23" ht="17.25">
      <c r="A601" s="76" t="s">
        <v>99</v>
      </c>
      <c r="B601" s="54" t="s">
        <v>73</v>
      </c>
      <c r="C601" s="54"/>
      <c r="D601" s="54"/>
      <c r="E601" s="54"/>
      <c r="F601" s="54"/>
      <c r="G601" s="54" t="s">
        <v>85</v>
      </c>
      <c r="H601" s="54"/>
      <c r="I601" s="56">
        <f>I609+I612+I619+I634</f>
        <v>11303.4</v>
      </c>
      <c r="J601" s="56">
        <f>J609+J612+J619+J634</f>
        <v>0</v>
      </c>
      <c r="K601" s="56">
        <f>K609+K612+K619+K634</f>
        <v>11303.4</v>
      </c>
      <c r="L601" s="56">
        <f>L609+L612+L619+L634</f>
        <v>11303.4</v>
      </c>
      <c r="M601" s="130" t="e">
        <f>M609+M612+#REF!+#REF!+#REF!+#REF!+M619+#REF!+M634+#REF!</f>
        <v>#REF!</v>
      </c>
      <c r="N601" s="56" t="e">
        <f>N609+N612+#REF!+#REF!+#REF!+#REF!+N619+#REF!+N634+#REF!</f>
        <v>#REF!</v>
      </c>
      <c r="O601" s="171" t="e">
        <f>O609+O612+#REF!+#REF!+#REF!+#REF!+O619+#REF!+O634+#REF!</f>
        <v>#REF!</v>
      </c>
      <c r="P601" s="56">
        <f>P609+P612+P619+P634</f>
        <v>0</v>
      </c>
      <c r="Q601" s="183"/>
      <c r="R601" s="183"/>
      <c r="S601" s="183"/>
      <c r="T601" s="183"/>
      <c r="U601" s="183"/>
      <c r="V601" s="183"/>
      <c r="W601" s="56">
        <f>W609+W612+W619+W634</f>
        <v>11303.4</v>
      </c>
    </row>
    <row r="602" spans="1:23" ht="17.25">
      <c r="A602" s="76" t="s">
        <v>100</v>
      </c>
      <c r="B602" s="54" t="s">
        <v>73</v>
      </c>
      <c r="C602" s="54"/>
      <c r="D602" s="54"/>
      <c r="E602" s="54"/>
      <c r="F602" s="54"/>
      <c r="G602" s="54" t="s">
        <v>86</v>
      </c>
      <c r="H602" s="54"/>
      <c r="I602" s="56">
        <f>I626</f>
        <v>0</v>
      </c>
      <c r="J602" s="56">
        <f>J626</f>
        <v>582.7</v>
      </c>
      <c r="K602" s="56">
        <f>K626</f>
        <v>582.7</v>
      </c>
      <c r="L602" s="56">
        <f>L626</f>
        <v>548.4</v>
      </c>
      <c r="M602" s="130" t="e">
        <f>#REF!</f>
        <v>#REF!</v>
      </c>
      <c r="N602" s="56" t="e">
        <f>#REF!</f>
        <v>#REF!</v>
      </c>
      <c r="O602" s="171" t="e">
        <f>#REF!</f>
        <v>#REF!</v>
      </c>
      <c r="P602" s="56">
        <f>P626</f>
        <v>-548.4</v>
      </c>
      <c r="Q602" s="183"/>
      <c r="R602" s="183"/>
      <c r="S602" s="183"/>
      <c r="T602" s="183"/>
      <c r="U602" s="183"/>
      <c r="V602" s="183"/>
      <c r="W602" s="56">
        <f>W626</f>
        <v>0</v>
      </c>
    </row>
    <row r="603" spans="1:23" ht="17.25">
      <c r="A603" s="76" t="s">
        <v>105</v>
      </c>
      <c r="B603" s="54" t="s">
        <v>73</v>
      </c>
      <c r="C603" s="54" t="s">
        <v>52</v>
      </c>
      <c r="D603" s="54"/>
      <c r="E603" s="54"/>
      <c r="F603" s="52"/>
      <c r="G603" s="52"/>
      <c r="H603" s="52"/>
      <c r="I603" s="56">
        <f>I604</f>
        <v>5308.2</v>
      </c>
      <c r="J603" s="56">
        <f>J604</f>
        <v>0</v>
      </c>
      <c r="K603" s="56">
        <f>K604</f>
        <v>5308.2</v>
      </c>
      <c r="L603" s="56">
        <f>L604</f>
        <v>5308.2</v>
      </c>
      <c r="M603" s="130" t="e">
        <f>M604+#REF!+#REF!</f>
        <v>#REF!</v>
      </c>
      <c r="N603" s="56" t="e">
        <f>N604+#REF!+#REF!</f>
        <v>#REF!</v>
      </c>
      <c r="O603" s="171" t="e">
        <f>O604+#REF!+#REF!</f>
        <v>#REF!</v>
      </c>
      <c r="P603" s="56">
        <f>P604</f>
        <v>0</v>
      </c>
      <c r="Q603" s="183"/>
      <c r="R603" s="183"/>
      <c r="S603" s="183"/>
      <c r="T603" s="183"/>
      <c r="U603" s="183"/>
      <c r="V603" s="183"/>
      <c r="W603" s="56">
        <f>W604</f>
        <v>5308.2</v>
      </c>
    </row>
    <row r="604" spans="1:23" ht="54.75">
      <c r="A604" s="76" t="s">
        <v>339</v>
      </c>
      <c r="B604" s="54" t="s">
        <v>73</v>
      </c>
      <c r="C604" s="54" t="s">
        <v>52</v>
      </c>
      <c r="D604" s="54" t="s">
        <v>60</v>
      </c>
      <c r="E604" s="54"/>
      <c r="F604" s="54"/>
      <c r="G604" s="54"/>
      <c r="H604" s="54"/>
      <c r="I604" s="56">
        <f aca="true" t="shared" si="235" ref="I604:K605">I605</f>
        <v>5308.2</v>
      </c>
      <c r="J604" s="56">
        <f t="shared" si="235"/>
        <v>0</v>
      </c>
      <c r="K604" s="56">
        <f t="shared" si="235"/>
        <v>5308.2</v>
      </c>
      <c r="L604" s="56">
        <f aca="true" t="shared" si="236" ref="L604:P605">L605</f>
        <v>5308.2</v>
      </c>
      <c r="M604" s="130" t="e">
        <f t="shared" si="236"/>
        <v>#REF!</v>
      </c>
      <c r="N604" s="56" t="e">
        <f t="shared" si="236"/>
        <v>#REF!</v>
      </c>
      <c r="O604" s="171" t="e">
        <f t="shared" si="236"/>
        <v>#REF!</v>
      </c>
      <c r="P604" s="56">
        <f t="shared" si="236"/>
        <v>0</v>
      </c>
      <c r="Q604" s="183"/>
      <c r="R604" s="183"/>
      <c r="S604" s="183"/>
      <c r="T604" s="183"/>
      <c r="U604" s="183"/>
      <c r="V604" s="183"/>
      <c r="W604" s="56">
        <f>W605</f>
        <v>5308.2</v>
      </c>
    </row>
    <row r="605" spans="1:23" ht="17.25">
      <c r="A605" s="73" t="s">
        <v>25</v>
      </c>
      <c r="B605" s="52" t="s">
        <v>73</v>
      </c>
      <c r="C605" s="52" t="s">
        <v>52</v>
      </c>
      <c r="D605" s="52" t="s">
        <v>60</v>
      </c>
      <c r="E605" s="52" t="s">
        <v>258</v>
      </c>
      <c r="F605" s="52"/>
      <c r="G605" s="52"/>
      <c r="H605" s="52"/>
      <c r="I605" s="57">
        <f t="shared" si="235"/>
        <v>5308.2</v>
      </c>
      <c r="J605" s="57">
        <f t="shared" si="235"/>
        <v>0</v>
      </c>
      <c r="K605" s="57">
        <f t="shared" si="235"/>
        <v>5308.2</v>
      </c>
      <c r="L605" s="57">
        <f t="shared" si="236"/>
        <v>5308.2</v>
      </c>
      <c r="M605" s="127" t="e">
        <f t="shared" si="236"/>
        <v>#REF!</v>
      </c>
      <c r="N605" s="57" t="e">
        <f t="shared" si="236"/>
        <v>#REF!</v>
      </c>
      <c r="O605" s="168" t="e">
        <f t="shared" si="236"/>
        <v>#REF!</v>
      </c>
      <c r="P605" s="57">
        <f t="shared" si="236"/>
        <v>0</v>
      </c>
      <c r="Q605" s="183"/>
      <c r="R605" s="183"/>
      <c r="S605" s="183"/>
      <c r="T605" s="183"/>
      <c r="U605" s="183"/>
      <c r="V605" s="183"/>
      <c r="W605" s="57">
        <f>W606</f>
        <v>5308.2</v>
      </c>
    </row>
    <row r="606" spans="1:23" ht="27">
      <c r="A606" s="78" t="s">
        <v>107</v>
      </c>
      <c r="B606" s="52" t="s">
        <v>73</v>
      </c>
      <c r="C606" s="52" t="s">
        <v>52</v>
      </c>
      <c r="D606" s="52" t="s">
        <v>60</v>
      </c>
      <c r="E606" s="52" t="s">
        <v>211</v>
      </c>
      <c r="F606" s="52"/>
      <c r="G606" s="52"/>
      <c r="H606" s="52"/>
      <c r="I606" s="57">
        <f>I607+I610</f>
        <v>5308.2</v>
      </c>
      <c r="J606" s="57">
        <f>J607+J610</f>
        <v>0</v>
      </c>
      <c r="K606" s="57">
        <f>K607+K610</f>
        <v>5308.2</v>
      </c>
      <c r="L606" s="57">
        <f>L607+L610</f>
        <v>5308.2</v>
      </c>
      <c r="M606" s="127" t="e">
        <f>M607+M610+#REF!</f>
        <v>#REF!</v>
      </c>
      <c r="N606" s="57" t="e">
        <f>N607+N610+#REF!</f>
        <v>#REF!</v>
      </c>
      <c r="O606" s="168" t="e">
        <f>O607+O610+#REF!</f>
        <v>#REF!</v>
      </c>
      <c r="P606" s="57">
        <f>P607+P610</f>
        <v>0</v>
      </c>
      <c r="Q606" s="183"/>
      <c r="R606" s="183"/>
      <c r="S606" s="183"/>
      <c r="T606" s="183"/>
      <c r="U606" s="183"/>
      <c r="V606" s="183"/>
      <c r="W606" s="57">
        <f>W607+W610</f>
        <v>5308.2</v>
      </c>
    </row>
    <row r="607" spans="1:23" ht="88.5" customHeight="1">
      <c r="A607" s="73" t="s">
        <v>344</v>
      </c>
      <c r="B607" s="52" t="s">
        <v>73</v>
      </c>
      <c r="C607" s="52" t="s">
        <v>52</v>
      </c>
      <c r="D607" s="52" t="s">
        <v>60</v>
      </c>
      <c r="E607" s="52" t="s">
        <v>211</v>
      </c>
      <c r="F607" s="52" t="s">
        <v>108</v>
      </c>
      <c r="G607" s="52"/>
      <c r="H607" s="52"/>
      <c r="I607" s="57">
        <f aca="true" t="shared" si="237" ref="I607:K608">I608</f>
        <v>5023.4</v>
      </c>
      <c r="J607" s="57">
        <f t="shared" si="237"/>
        <v>0</v>
      </c>
      <c r="K607" s="57">
        <f t="shared" si="237"/>
        <v>5023.4</v>
      </c>
      <c r="L607" s="57">
        <f aca="true" t="shared" si="238" ref="L607:P608">L608</f>
        <v>5023.4</v>
      </c>
      <c r="M607" s="128">
        <f t="shared" si="238"/>
        <v>0</v>
      </c>
      <c r="N607" s="58">
        <f t="shared" si="238"/>
        <v>0</v>
      </c>
      <c r="O607" s="169">
        <f t="shared" si="238"/>
        <v>0</v>
      </c>
      <c r="P607" s="57">
        <f t="shared" si="238"/>
        <v>0</v>
      </c>
      <c r="Q607" s="183"/>
      <c r="R607" s="183"/>
      <c r="S607" s="183"/>
      <c r="T607" s="183"/>
      <c r="U607" s="183"/>
      <c r="V607" s="183"/>
      <c r="W607" s="57">
        <f>W608</f>
        <v>5023.4</v>
      </c>
    </row>
    <row r="608" spans="1:23" ht="27">
      <c r="A608" s="73" t="s">
        <v>343</v>
      </c>
      <c r="B608" s="52" t="s">
        <v>73</v>
      </c>
      <c r="C608" s="52" t="s">
        <v>52</v>
      </c>
      <c r="D608" s="52" t="s">
        <v>60</v>
      </c>
      <c r="E608" s="52" t="s">
        <v>211</v>
      </c>
      <c r="F608" s="52" t="s">
        <v>109</v>
      </c>
      <c r="G608" s="52"/>
      <c r="H608" s="52"/>
      <c r="I608" s="57">
        <f t="shared" si="237"/>
        <v>5023.4</v>
      </c>
      <c r="J608" s="57">
        <f t="shared" si="237"/>
        <v>0</v>
      </c>
      <c r="K608" s="57">
        <f t="shared" si="237"/>
        <v>5023.4</v>
      </c>
      <c r="L608" s="57">
        <f t="shared" si="238"/>
        <v>5023.4</v>
      </c>
      <c r="M608" s="128">
        <f t="shared" si="238"/>
        <v>0</v>
      </c>
      <c r="N608" s="58">
        <f t="shared" si="238"/>
        <v>0</v>
      </c>
      <c r="O608" s="169">
        <f t="shared" si="238"/>
        <v>0</v>
      </c>
      <c r="P608" s="57">
        <f t="shared" si="238"/>
        <v>0</v>
      </c>
      <c r="Q608" s="183"/>
      <c r="R608" s="183"/>
      <c r="S608" s="183"/>
      <c r="T608" s="183"/>
      <c r="U608" s="183"/>
      <c r="V608" s="183"/>
      <c r="W608" s="57">
        <f>W609</f>
        <v>5023.4</v>
      </c>
    </row>
    <row r="609" spans="1:23" ht="15" customHeight="1">
      <c r="A609" s="75" t="s">
        <v>99</v>
      </c>
      <c r="B609" s="53" t="s">
        <v>73</v>
      </c>
      <c r="C609" s="53" t="s">
        <v>52</v>
      </c>
      <c r="D609" s="53" t="s">
        <v>60</v>
      </c>
      <c r="E609" s="53" t="s">
        <v>211</v>
      </c>
      <c r="F609" s="53" t="s">
        <v>109</v>
      </c>
      <c r="G609" s="53" t="s">
        <v>85</v>
      </c>
      <c r="H609" s="53"/>
      <c r="I609" s="59">
        <v>5023.4</v>
      </c>
      <c r="J609" s="59">
        <v>0</v>
      </c>
      <c r="K609" s="59">
        <f>I609+J609</f>
        <v>5023.4</v>
      </c>
      <c r="L609" s="59">
        <v>5023.4</v>
      </c>
      <c r="M609" s="129">
        <v>0</v>
      </c>
      <c r="N609" s="59">
        <v>0</v>
      </c>
      <c r="O609" s="170">
        <v>0</v>
      </c>
      <c r="P609" s="59">
        <v>0</v>
      </c>
      <c r="Q609" s="183"/>
      <c r="R609" s="183"/>
      <c r="S609" s="183"/>
      <c r="T609" s="183"/>
      <c r="U609" s="183"/>
      <c r="V609" s="183"/>
      <c r="W609" s="59">
        <f>L609+P609</f>
        <v>5023.4</v>
      </c>
    </row>
    <row r="610" spans="1:23" ht="42">
      <c r="A610" s="74" t="s">
        <v>374</v>
      </c>
      <c r="B610" s="52" t="s">
        <v>73</v>
      </c>
      <c r="C610" s="52" t="s">
        <v>52</v>
      </c>
      <c r="D610" s="52" t="s">
        <v>60</v>
      </c>
      <c r="E610" s="52" t="s">
        <v>211</v>
      </c>
      <c r="F610" s="52" t="s">
        <v>110</v>
      </c>
      <c r="G610" s="52"/>
      <c r="H610" s="52"/>
      <c r="I610" s="57">
        <f aca="true" t="shared" si="239" ref="I610:K611">I611</f>
        <v>284.8</v>
      </c>
      <c r="J610" s="57">
        <f t="shared" si="239"/>
        <v>0</v>
      </c>
      <c r="K610" s="57">
        <f t="shared" si="239"/>
        <v>284.8</v>
      </c>
      <c r="L610" s="57">
        <f aca="true" t="shared" si="240" ref="L610:P611">L611</f>
        <v>284.8</v>
      </c>
      <c r="M610" s="128">
        <f t="shared" si="240"/>
        <v>0</v>
      </c>
      <c r="N610" s="58">
        <f t="shared" si="240"/>
        <v>0</v>
      </c>
      <c r="O610" s="169">
        <f t="shared" si="240"/>
        <v>0</v>
      </c>
      <c r="P610" s="57">
        <f t="shared" si="240"/>
        <v>0</v>
      </c>
      <c r="Q610" s="183"/>
      <c r="R610" s="183"/>
      <c r="S610" s="183"/>
      <c r="T610" s="183"/>
      <c r="U610" s="183"/>
      <c r="V610" s="183"/>
      <c r="W610" s="57">
        <f>W611</f>
        <v>284.8</v>
      </c>
    </row>
    <row r="611" spans="1:23" ht="42">
      <c r="A611" s="74" t="s">
        <v>346</v>
      </c>
      <c r="B611" s="52" t="s">
        <v>73</v>
      </c>
      <c r="C611" s="52" t="s">
        <v>52</v>
      </c>
      <c r="D611" s="52" t="s">
        <v>60</v>
      </c>
      <c r="E611" s="52" t="s">
        <v>211</v>
      </c>
      <c r="F611" s="52" t="s">
        <v>112</v>
      </c>
      <c r="G611" s="52"/>
      <c r="H611" s="52"/>
      <c r="I611" s="57">
        <f t="shared" si="239"/>
        <v>284.8</v>
      </c>
      <c r="J611" s="57">
        <f t="shared" si="239"/>
        <v>0</v>
      </c>
      <c r="K611" s="57">
        <f t="shared" si="239"/>
        <v>284.8</v>
      </c>
      <c r="L611" s="57">
        <f t="shared" si="240"/>
        <v>284.8</v>
      </c>
      <c r="M611" s="128">
        <f t="shared" si="240"/>
        <v>0</v>
      </c>
      <c r="N611" s="58">
        <f t="shared" si="240"/>
        <v>0</v>
      </c>
      <c r="O611" s="169">
        <f t="shared" si="240"/>
        <v>0</v>
      </c>
      <c r="P611" s="57">
        <f t="shared" si="240"/>
        <v>0</v>
      </c>
      <c r="Q611" s="183"/>
      <c r="R611" s="183"/>
      <c r="S611" s="183"/>
      <c r="T611" s="183"/>
      <c r="U611" s="183"/>
      <c r="V611" s="183"/>
      <c r="W611" s="57">
        <f>W612</f>
        <v>284.8</v>
      </c>
    </row>
    <row r="612" spans="1:23" ht="16.5" customHeight="1">
      <c r="A612" s="75" t="s">
        <v>99</v>
      </c>
      <c r="B612" s="53" t="s">
        <v>73</v>
      </c>
      <c r="C612" s="53" t="s">
        <v>52</v>
      </c>
      <c r="D612" s="53" t="s">
        <v>60</v>
      </c>
      <c r="E612" s="53" t="s">
        <v>211</v>
      </c>
      <c r="F612" s="53" t="s">
        <v>112</v>
      </c>
      <c r="G612" s="53" t="s">
        <v>85</v>
      </c>
      <c r="H612" s="53"/>
      <c r="I612" s="59">
        <v>284.8</v>
      </c>
      <c r="J612" s="59">
        <v>0</v>
      </c>
      <c r="K612" s="59">
        <f>I612+J612</f>
        <v>284.8</v>
      </c>
      <c r="L612" s="59">
        <v>284.8</v>
      </c>
      <c r="M612" s="135">
        <v>0</v>
      </c>
      <c r="N612" s="60">
        <v>0</v>
      </c>
      <c r="O612" s="176">
        <v>0</v>
      </c>
      <c r="P612" s="59">
        <v>0</v>
      </c>
      <c r="Q612" s="183"/>
      <c r="R612" s="183"/>
      <c r="S612" s="183"/>
      <c r="T612" s="183"/>
      <c r="U612" s="183"/>
      <c r="V612" s="183"/>
      <c r="W612" s="59">
        <f>L612+P612</f>
        <v>284.8</v>
      </c>
    </row>
    <row r="613" spans="1:23" ht="17.25">
      <c r="A613" s="76" t="s">
        <v>41</v>
      </c>
      <c r="B613" s="54" t="s">
        <v>73</v>
      </c>
      <c r="C613" s="54" t="s">
        <v>57</v>
      </c>
      <c r="D613" s="52"/>
      <c r="E613" s="52"/>
      <c r="F613" s="52"/>
      <c r="G613" s="52"/>
      <c r="H613" s="52"/>
      <c r="I613" s="56">
        <f aca="true" t="shared" si="241" ref="I613:K618">I614</f>
        <v>680</v>
      </c>
      <c r="J613" s="56">
        <f t="shared" si="241"/>
        <v>0</v>
      </c>
      <c r="K613" s="56">
        <f t="shared" si="241"/>
        <v>680</v>
      </c>
      <c r="L613" s="56">
        <f>L614</f>
        <v>680</v>
      </c>
      <c r="M613" s="130" t="e">
        <f>#REF!+M614</f>
        <v>#REF!</v>
      </c>
      <c r="N613" s="56" t="e">
        <f>#REF!+N614</f>
        <v>#REF!</v>
      </c>
      <c r="O613" s="171" t="e">
        <f>#REF!+O614</f>
        <v>#REF!</v>
      </c>
      <c r="P613" s="56">
        <f>P614</f>
        <v>0</v>
      </c>
      <c r="Q613" s="183"/>
      <c r="R613" s="183"/>
      <c r="S613" s="183"/>
      <c r="T613" s="183"/>
      <c r="U613" s="183"/>
      <c r="V613" s="183"/>
      <c r="W613" s="56">
        <f aca="true" t="shared" si="242" ref="W613:W618">W614</f>
        <v>680</v>
      </c>
    </row>
    <row r="614" spans="1:23" ht="17.25">
      <c r="A614" s="79" t="s">
        <v>43</v>
      </c>
      <c r="B614" s="54" t="s">
        <v>73</v>
      </c>
      <c r="C614" s="54" t="s">
        <v>57</v>
      </c>
      <c r="D614" s="54" t="s">
        <v>58</v>
      </c>
      <c r="E614" s="52"/>
      <c r="F614" s="52"/>
      <c r="G614" s="52"/>
      <c r="H614" s="52"/>
      <c r="I614" s="56">
        <f t="shared" si="241"/>
        <v>680</v>
      </c>
      <c r="J614" s="56">
        <f t="shared" si="241"/>
        <v>0</v>
      </c>
      <c r="K614" s="56">
        <f t="shared" si="241"/>
        <v>680</v>
      </c>
      <c r="L614" s="56">
        <f aca="true" t="shared" si="243" ref="L614:P618">L615</f>
        <v>680</v>
      </c>
      <c r="M614" s="130">
        <f t="shared" si="243"/>
        <v>0</v>
      </c>
      <c r="N614" s="56">
        <f t="shared" si="243"/>
        <v>0</v>
      </c>
      <c r="O614" s="171">
        <f t="shared" si="243"/>
        <v>0</v>
      </c>
      <c r="P614" s="56">
        <f t="shared" si="243"/>
        <v>0</v>
      </c>
      <c r="Q614" s="183"/>
      <c r="R614" s="183"/>
      <c r="S614" s="183"/>
      <c r="T614" s="183"/>
      <c r="U614" s="183"/>
      <c r="V614" s="183"/>
      <c r="W614" s="56">
        <f t="shared" si="242"/>
        <v>680</v>
      </c>
    </row>
    <row r="615" spans="1:23" ht="17.25">
      <c r="A615" s="74" t="s">
        <v>25</v>
      </c>
      <c r="B615" s="52" t="s">
        <v>73</v>
      </c>
      <c r="C615" s="52" t="s">
        <v>57</v>
      </c>
      <c r="D615" s="52" t="s">
        <v>58</v>
      </c>
      <c r="E615" s="52" t="s">
        <v>210</v>
      </c>
      <c r="F615" s="52"/>
      <c r="G615" s="52"/>
      <c r="H615" s="52"/>
      <c r="I615" s="57">
        <f t="shared" si="241"/>
        <v>680</v>
      </c>
      <c r="J615" s="57">
        <f t="shared" si="241"/>
        <v>0</v>
      </c>
      <c r="K615" s="57">
        <f t="shared" si="241"/>
        <v>680</v>
      </c>
      <c r="L615" s="57">
        <f t="shared" si="243"/>
        <v>680</v>
      </c>
      <c r="M615" s="130">
        <f t="shared" si="243"/>
        <v>0</v>
      </c>
      <c r="N615" s="56">
        <f t="shared" si="243"/>
        <v>0</v>
      </c>
      <c r="O615" s="171">
        <f t="shared" si="243"/>
        <v>0</v>
      </c>
      <c r="P615" s="57">
        <f t="shared" si="243"/>
        <v>0</v>
      </c>
      <c r="Q615" s="183"/>
      <c r="R615" s="183"/>
      <c r="S615" s="183"/>
      <c r="T615" s="183"/>
      <c r="U615" s="183"/>
      <c r="V615" s="183"/>
      <c r="W615" s="57">
        <f t="shared" si="242"/>
        <v>680</v>
      </c>
    </row>
    <row r="616" spans="1:23" ht="59.25" customHeight="1">
      <c r="A616" s="74" t="s">
        <v>324</v>
      </c>
      <c r="B616" s="52" t="s">
        <v>73</v>
      </c>
      <c r="C616" s="52" t="s">
        <v>57</v>
      </c>
      <c r="D616" s="52" t="s">
        <v>58</v>
      </c>
      <c r="E616" s="52" t="s">
        <v>230</v>
      </c>
      <c r="F616" s="52"/>
      <c r="G616" s="52"/>
      <c r="H616" s="52"/>
      <c r="I616" s="57">
        <f t="shared" si="241"/>
        <v>680</v>
      </c>
      <c r="J616" s="57">
        <f t="shared" si="241"/>
        <v>0</v>
      </c>
      <c r="K616" s="57">
        <f t="shared" si="241"/>
        <v>680</v>
      </c>
      <c r="L616" s="57">
        <f t="shared" si="243"/>
        <v>680</v>
      </c>
      <c r="M616" s="127">
        <f t="shared" si="243"/>
        <v>0</v>
      </c>
      <c r="N616" s="57">
        <f t="shared" si="243"/>
        <v>0</v>
      </c>
      <c r="O616" s="168">
        <f t="shared" si="243"/>
        <v>0</v>
      </c>
      <c r="P616" s="57">
        <f t="shared" si="243"/>
        <v>0</v>
      </c>
      <c r="Q616" s="183"/>
      <c r="R616" s="183"/>
      <c r="S616" s="183"/>
      <c r="T616" s="183"/>
      <c r="U616" s="183"/>
      <c r="V616" s="183"/>
      <c r="W616" s="57">
        <f t="shared" si="242"/>
        <v>680</v>
      </c>
    </row>
    <row r="617" spans="1:23" ht="17.25">
      <c r="A617" s="74" t="s">
        <v>120</v>
      </c>
      <c r="B617" s="52" t="s">
        <v>73</v>
      </c>
      <c r="C617" s="52" t="s">
        <v>57</v>
      </c>
      <c r="D617" s="52" t="s">
        <v>58</v>
      </c>
      <c r="E617" s="52" t="s">
        <v>230</v>
      </c>
      <c r="F617" s="52" t="s">
        <v>119</v>
      </c>
      <c r="G617" s="52"/>
      <c r="H617" s="52"/>
      <c r="I617" s="57">
        <f t="shared" si="241"/>
        <v>680</v>
      </c>
      <c r="J617" s="57">
        <f t="shared" si="241"/>
        <v>0</v>
      </c>
      <c r="K617" s="57">
        <f t="shared" si="241"/>
        <v>680</v>
      </c>
      <c r="L617" s="57">
        <f t="shared" si="243"/>
        <v>680</v>
      </c>
      <c r="M617" s="127">
        <f t="shared" si="243"/>
        <v>0</v>
      </c>
      <c r="N617" s="57">
        <f t="shared" si="243"/>
        <v>0</v>
      </c>
      <c r="O617" s="168">
        <f t="shared" si="243"/>
        <v>0</v>
      </c>
      <c r="P617" s="57">
        <f t="shared" si="243"/>
        <v>0</v>
      </c>
      <c r="Q617" s="183"/>
      <c r="R617" s="183"/>
      <c r="S617" s="183"/>
      <c r="T617" s="183"/>
      <c r="U617" s="183"/>
      <c r="V617" s="183"/>
      <c r="W617" s="57">
        <f t="shared" si="242"/>
        <v>680</v>
      </c>
    </row>
    <row r="618" spans="1:23" ht="60.75" customHeight="1">
      <c r="A618" s="74" t="s">
        <v>172</v>
      </c>
      <c r="B618" s="52" t="s">
        <v>73</v>
      </c>
      <c r="C618" s="52" t="s">
        <v>57</v>
      </c>
      <c r="D618" s="52" t="s">
        <v>58</v>
      </c>
      <c r="E618" s="52" t="s">
        <v>230</v>
      </c>
      <c r="F618" s="52" t="s">
        <v>171</v>
      </c>
      <c r="G618" s="52"/>
      <c r="H618" s="52"/>
      <c r="I618" s="57">
        <f t="shared" si="241"/>
        <v>680</v>
      </c>
      <c r="J618" s="57">
        <f t="shared" si="241"/>
        <v>0</v>
      </c>
      <c r="K618" s="57">
        <f t="shared" si="241"/>
        <v>680</v>
      </c>
      <c r="L618" s="57">
        <f t="shared" si="243"/>
        <v>680</v>
      </c>
      <c r="M618" s="127">
        <f t="shared" si="243"/>
        <v>0</v>
      </c>
      <c r="N618" s="57">
        <f t="shared" si="243"/>
        <v>0</v>
      </c>
      <c r="O618" s="168">
        <f t="shared" si="243"/>
        <v>0</v>
      </c>
      <c r="P618" s="57">
        <f t="shared" si="243"/>
        <v>0</v>
      </c>
      <c r="Q618" s="183"/>
      <c r="R618" s="183"/>
      <c r="S618" s="183"/>
      <c r="T618" s="183"/>
      <c r="U618" s="183"/>
      <c r="V618" s="183"/>
      <c r="W618" s="57">
        <f t="shared" si="242"/>
        <v>680</v>
      </c>
    </row>
    <row r="619" spans="1:23" ht="16.5" customHeight="1">
      <c r="A619" s="75" t="s">
        <v>99</v>
      </c>
      <c r="B619" s="53" t="s">
        <v>73</v>
      </c>
      <c r="C619" s="53" t="s">
        <v>57</v>
      </c>
      <c r="D619" s="53" t="s">
        <v>58</v>
      </c>
      <c r="E619" s="53" t="s">
        <v>230</v>
      </c>
      <c r="F619" s="53" t="s">
        <v>171</v>
      </c>
      <c r="G619" s="53" t="s">
        <v>85</v>
      </c>
      <c r="H619" s="53"/>
      <c r="I619" s="59">
        <v>680</v>
      </c>
      <c r="J619" s="59">
        <v>0</v>
      </c>
      <c r="K619" s="59">
        <f>I619+J619</f>
        <v>680</v>
      </c>
      <c r="L619" s="59">
        <v>680</v>
      </c>
      <c r="M619" s="129">
        <v>0</v>
      </c>
      <c r="N619" s="59">
        <v>0</v>
      </c>
      <c r="O619" s="170">
        <v>0</v>
      </c>
      <c r="P619" s="59">
        <v>0</v>
      </c>
      <c r="Q619" s="183"/>
      <c r="R619" s="183"/>
      <c r="S619" s="183"/>
      <c r="T619" s="183"/>
      <c r="U619" s="183"/>
      <c r="V619" s="183"/>
      <c r="W619" s="59">
        <f>L619+P619</f>
        <v>680</v>
      </c>
    </row>
    <row r="620" spans="1:23" ht="15.75" customHeight="1">
      <c r="A620" s="76" t="s">
        <v>49</v>
      </c>
      <c r="B620" s="54" t="s">
        <v>73</v>
      </c>
      <c r="C620" s="54" t="s">
        <v>66</v>
      </c>
      <c r="D620" s="54"/>
      <c r="E620" s="54"/>
      <c r="F620" s="54"/>
      <c r="G620" s="54"/>
      <c r="H620" s="53"/>
      <c r="I620" s="57">
        <f aca="true" t="shared" si="244" ref="I620:L625">I621</f>
        <v>0</v>
      </c>
      <c r="J620" s="57">
        <f t="shared" si="244"/>
        <v>582.7</v>
      </c>
      <c r="K620" s="57">
        <f t="shared" si="244"/>
        <v>582.7</v>
      </c>
      <c r="L620" s="57">
        <f t="shared" si="244"/>
        <v>548.4</v>
      </c>
      <c r="M620" s="129"/>
      <c r="N620" s="59"/>
      <c r="O620" s="170"/>
      <c r="P620" s="57">
        <f aca="true" t="shared" si="245" ref="P620:P625">P621</f>
        <v>-548.4</v>
      </c>
      <c r="Q620" s="183"/>
      <c r="R620" s="183"/>
      <c r="S620" s="183"/>
      <c r="T620" s="183"/>
      <c r="U620" s="183"/>
      <c r="V620" s="183"/>
      <c r="W620" s="57">
        <f aca="true" t="shared" si="246" ref="W620:W625">W621</f>
        <v>0</v>
      </c>
    </row>
    <row r="621" spans="1:23" ht="14.25" customHeight="1">
      <c r="A621" s="79" t="s">
        <v>64</v>
      </c>
      <c r="B621" s="54" t="s">
        <v>73</v>
      </c>
      <c r="C621" s="54" t="s">
        <v>66</v>
      </c>
      <c r="D621" s="54" t="s">
        <v>53</v>
      </c>
      <c r="E621" s="54"/>
      <c r="F621" s="54"/>
      <c r="G621" s="54"/>
      <c r="H621" s="53"/>
      <c r="I621" s="57">
        <f t="shared" si="244"/>
        <v>0</v>
      </c>
      <c r="J621" s="57">
        <f t="shared" si="244"/>
        <v>582.7</v>
      </c>
      <c r="K621" s="57">
        <f t="shared" si="244"/>
        <v>582.7</v>
      </c>
      <c r="L621" s="57">
        <f t="shared" si="244"/>
        <v>548.4</v>
      </c>
      <c r="M621" s="129"/>
      <c r="N621" s="59"/>
      <c r="O621" s="170"/>
      <c r="P621" s="57">
        <f t="shared" si="245"/>
        <v>-548.4</v>
      </c>
      <c r="Q621" s="183"/>
      <c r="R621" s="183"/>
      <c r="S621" s="183"/>
      <c r="T621" s="183"/>
      <c r="U621" s="183"/>
      <c r="V621" s="183"/>
      <c r="W621" s="57">
        <f t="shared" si="246"/>
        <v>0</v>
      </c>
    </row>
    <row r="622" spans="1:23" ht="12.75" customHeight="1">
      <c r="A622" s="74" t="s">
        <v>25</v>
      </c>
      <c r="B622" s="52" t="s">
        <v>73</v>
      </c>
      <c r="C622" s="52" t="s">
        <v>66</v>
      </c>
      <c r="D622" s="52" t="s">
        <v>53</v>
      </c>
      <c r="E622" s="52" t="s">
        <v>210</v>
      </c>
      <c r="F622" s="54"/>
      <c r="G622" s="54"/>
      <c r="H622" s="53"/>
      <c r="I622" s="57">
        <f t="shared" si="244"/>
        <v>0</v>
      </c>
      <c r="J622" s="57">
        <f t="shared" si="244"/>
        <v>582.7</v>
      </c>
      <c r="K622" s="57">
        <f t="shared" si="244"/>
        <v>582.7</v>
      </c>
      <c r="L622" s="57">
        <f t="shared" si="244"/>
        <v>548.4</v>
      </c>
      <c r="M622" s="129"/>
      <c r="N622" s="59"/>
      <c r="O622" s="170"/>
      <c r="P622" s="57">
        <f t="shared" si="245"/>
        <v>-548.4</v>
      </c>
      <c r="Q622" s="183"/>
      <c r="R622" s="183"/>
      <c r="S622" s="183"/>
      <c r="T622" s="183"/>
      <c r="U622" s="183"/>
      <c r="V622" s="183"/>
      <c r="W622" s="57">
        <f t="shared" si="246"/>
        <v>0</v>
      </c>
    </row>
    <row r="623" spans="1:23" ht="74.25" customHeight="1">
      <c r="A623" s="144" t="s">
        <v>356</v>
      </c>
      <c r="B623" s="52" t="s">
        <v>73</v>
      </c>
      <c r="C623" s="52" t="s">
        <v>66</v>
      </c>
      <c r="D623" s="52" t="s">
        <v>53</v>
      </c>
      <c r="E623" s="52" t="s">
        <v>331</v>
      </c>
      <c r="F623" s="52"/>
      <c r="G623" s="52"/>
      <c r="H623" s="53"/>
      <c r="I623" s="57">
        <f t="shared" si="244"/>
        <v>0</v>
      </c>
      <c r="J623" s="57">
        <f t="shared" si="244"/>
        <v>582.7</v>
      </c>
      <c r="K623" s="57">
        <f t="shared" si="244"/>
        <v>582.7</v>
      </c>
      <c r="L623" s="57">
        <f t="shared" si="244"/>
        <v>548.4</v>
      </c>
      <c r="M623" s="129"/>
      <c r="N623" s="59"/>
      <c r="O623" s="170"/>
      <c r="P623" s="57">
        <f t="shared" si="245"/>
        <v>-548.4</v>
      </c>
      <c r="Q623" s="183"/>
      <c r="R623" s="183"/>
      <c r="S623" s="183"/>
      <c r="T623" s="183"/>
      <c r="U623" s="183"/>
      <c r="V623" s="183"/>
      <c r="W623" s="57">
        <f t="shared" si="246"/>
        <v>0</v>
      </c>
    </row>
    <row r="624" spans="1:23" ht="30" customHeight="1">
      <c r="A624" s="74" t="s">
        <v>124</v>
      </c>
      <c r="B624" s="52" t="s">
        <v>73</v>
      </c>
      <c r="C624" s="52" t="s">
        <v>66</v>
      </c>
      <c r="D624" s="52" t="s">
        <v>53</v>
      </c>
      <c r="E624" s="52" t="s">
        <v>331</v>
      </c>
      <c r="F624" s="52" t="s">
        <v>123</v>
      </c>
      <c r="G624" s="52"/>
      <c r="H624" s="53"/>
      <c r="I624" s="57">
        <f t="shared" si="244"/>
        <v>0</v>
      </c>
      <c r="J624" s="57">
        <f t="shared" si="244"/>
        <v>582.7</v>
      </c>
      <c r="K624" s="57">
        <f t="shared" si="244"/>
        <v>582.7</v>
      </c>
      <c r="L624" s="57">
        <f t="shared" si="244"/>
        <v>548.4</v>
      </c>
      <c r="M624" s="129"/>
      <c r="N624" s="59"/>
      <c r="O624" s="170"/>
      <c r="P624" s="57">
        <f t="shared" si="245"/>
        <v>-548.4</v>
      </c>
      <c r="Q624" s="183"/>
      <c r="R624" s="183"/>
      <c r="S624" s="183"/>
      <c r="T624" s="183"/>
      <c r="U624" s="183"/>
      <c r="V624" s="183"/>
      <c r="W624" s="57">
        <f t="shared" si="246"/>
        <v>0</v>
      </c>
    </row>
    <row r="625" spans="1:23" ht="28.5" customHeight="1">
      <c r="A625" s="74" t="s">
        <v>165</v>
      </c>
      <c r="B625" s="52" t="s">
        <v>73</v>
      </c>
      <c r="C625" s="52" t="s">
        <v>66</v>
      </c>
      <c r="D625" s="52" t="s">
        <v>53</v>
      </c>
      <c r="E625" s="52" t="s">
        <v>331</v>
      </c>
      <c r="F625" s="52" t="s">
        <v>127</v>
      </c>
      <c r="G625" s="52"/>
      <c r="H625" s="53"/>
      <c r="I625" s="57">
        <f t="shared" si="244"/>
        <v>0</v>
      </c>
      <c r="J625" s="57">
        <f t="shared" si="244"/>
        <v>582.7</v>
      </c>
      <c r="K625" s="57">
        <f t="shared" si="244"/>
        <v>582.7</v>
      </c>
      <c r="L625" s="57">
        <f t="shared" si="244"/>
        <v>548.4</v>
      </c>
      <c r="M625" s="129"/>
      <c r="N625" s="59"/>
      <c r="O625" s="170"/>
      <c r="P625" s="57">
        <f t="shared" si="245"/>
        <v>-548.4</v>
      </c>
      <c r="Q625" s="183"/>
      <c r="R625" s="183"/>
      <c r="S625" s="183"/>
      <c r="T625" s="183"/>
      <c r="U625" s="183"/>
      <c r="V625" s="183"/>
      <c r="W625" s="57">
        <f t="shared" si="246"/>
        <v>0</v>
      </c>
    </row>
    <row r="626" spans="1:23" ht="14.25" customHeight="1">
      <c r="A626" s="75" t="s">
        <v>100</v>
      </c>
      <c r="B626" s="53" t="s">
        <v>73</v>
      </c>
      <c r="C626" s="53" t="s">
        <v>66</v>
      </c>
      <c r="D626" s="53" t="s">
        <v>53</v>
      </c>
      <c r="E626" s="53" t="s">
        <v>331</v>
      </c>
      <c r="F626" s="53" t="s">
        <v>127</v>
      </c>
      <c r="G626" s="53" t="s">
        <v>86</v>
      </c>
      <c r="H626" s="53"/>
      <c r="I626" s="59">
        <v>0</v>
      </c>
      <c r="J626" s="59">
        <v>582.7</v>
      </c>
      <c r="K626" s="59">
        <f>I626+J626</f>
        <v>582.7</v>
      </c>
      <c r="L626" s="59">
        <v>548.4</v>
      </c>
      <c r="M626" s="129"/>
      <c r="N626" s="59"/>
      <c r="O626" s="170"/>
      <c r="P626" s="59">
        <v>-548.4</v>
      </c>
      <c r="Q626" s="183"/>
      <c r="R626" s="183"/>
      <c r="S626" s="183"/>
      <c r="T626" s="183"/>
      <c r="U626" s="183"/>
      <c r="V626" s="183"/>
      <c r="W626" s="59">
        <f>L626+P626</f>
        <v>0</v>
      </c>
    </row>
    <row r="627" spans="1:23" ht="29.25" customHeight="1">
      <c r="A627" s="79" t="s">
        <v>185</v>
      </c>
      <c r="B627" s="54" t="s">
        <v>73</v>
      </c>
      <c r="C627" s="54" t="s">
        <v>93</v>
      </c>
      <c r="D627" s="54"/>
      <c r="E627" s="54"/>
      <c r="F627" s="54"/>
      <c r="G627" s="54"/>
      <c r="H627" s="54"/>
      <c r="I627" s="56">
        <f aca="true" t="shared" si="247" ref="I627:L629">I628</f>
        <v>5315.2</v>
      </c>
      <c r="J627" s="56">
        <f t="shared" si="247"/>
        <v>0</v>
      </c>
      <c r="K627" s="56">
        <f t="shared" si="247"/>
        <v>5315.2</v>
      </c>
      <c r="L627" s="56">
        <f t="shared" si="247"/>
        <v>5315.2</v>
      </c>
      <c r="M627" s="130">
        <f>M629</f>
        <v>0</v>
      </c>
      <c r="N627" s="56">
        <f>N629</f>
        <v>0</v>
      </c>
      <c r="O627" s="171">
        <f>O629</f>
        <v>0</v>
      </c>
      <c r="P627" s="56">
        <f>P628</f>
        <v>0</v>
      </c>
      <c r="Q627" s="183"/>
      <c r="R627" s="183"/>
      <c r="S627" s="183"/>
      <c r="T627" s="183"/>
      <c r="U627" s="183"/>
      <c r="V627" s="183"/>
      <c r="W627" s="56">
        <f aca="true" t="shared" si="248" ref="W627:W633">W628</f>
        <v>5315.2</v>
      </c>
    </row>
    <row r="628" spans="1:23" ht="29.25" customHeight="1">
      <c r="A628" s="149" t="s">
        <v>186</v>
      </c>
      <c r="B628" s="54"/>
      <c r="C628" s="54"/>
      <c r="D628" s="54"/>
      <c r="E628" s="54"/>
      <c r="F628" s="54"/>
      <c r="G628" s="54"/>
      <c r="H628" s="54"/>
      <c r="I628" s="56">
        <f t="shared" si="247"/>
        <v>5315.2</v>
      </c>
      <c r="J628" s="56">
        <f t="shared" si="247"/>
        <v>0</v>
      </c>
      <c r="K628" s="56">
        <f t="shared" si="247"/>
        <v>5315.2</v>
      </c>
      <c r="L628" s="56">
        <f t="shared" si="247"/>
        <v>5315.2</v>
      </c>
      <c r="M628" s="130"/>
      <c r="N628" s="56"/>
      <c r="O628" s="171"/>
      <c r="P628" s="56">
        <f>P629</f>
        <v>0</v>
      </c>
      <c r="Q628" s="183"/>
      <c r="R628" s="183"/>
      <c r="S628" s="183"/>
      <c r="T628" s="183"/>
      <c r="U628" s="183"/>
      <c r="V628" s="183"/>
      <c r="W628" s="56">
        <f t="shared" si="248"/>
        <v>5315.2</v>
      </c>
    </row>
    <row r="629" spans="1:23" ht="17.25" customHeight="1">
      <c r="A629" s="74" t="s">
        <v>25</v>
      </c>
      <c r="B629" s="52" t="s">
        <v>73</v>
      </c>
      <c r="C629" s="52" t="s">
        <v>93</v>
      </c>
      <c r="D629" s="52" t="s">
        <v>52</v>
      </c>
      <c r="E629" s="52" t="s">
        <v>210</v>
      </c>
      <c r="F629" s="54"/>
      <c r="G629" s="54"/>
      <c r="H629" s="54"/>
      <c r="I629" s="57">
        <f t="shared" si="247"/>
        <v>5315.2</v>
      </c>
      <c r="J629" s="57">
        <f t="shared" si="247"/>
        <v>0</v>
      </c>
      <c r="K629" s="57">
        <f t="shared" si="247"/>
        <v>5315.2</v>
      </c>
      <c r="L629" s="57">
        <f t="shared" si="247"/>
        <v>5315.2</v>
      </c>
      <c r="M629" s="127">
        <f aca="true" t="shared" si="249" ref="I629:P633">M630</f>
        <v>0</v>
      </c>
      <c r="N629" s="57">
        <f t="shared" si="249"/>
        <v>0</v>
      </c>
      <c r="O629" s="168">
        <f t="shared" si="249"/>
        <v>0</v>
      </c>
      <c r="P629" s="57">
        <f>P630</f>
        <v>0</v>
      </c>
      <c r="Q629" s="183"/>
      <c r="R629" s="183"/>
      <c r="S629" s="183"/>
      <c r="T629" s="183"/>
      <c r="U629" s="183"/>
      <c r="V629" s="183"/>
      <c r="W629" s="57">
        <f t="shared" si="248"/>
        <v>5315.2</v>
      </c>
    </row>
    <row r="630" spans="1:23" ht="27.75">
      <c r="A630" s="74" t="s">
        <v>224</v>
      </c>
      <c r="B630" s="52" t="s">
        <v>73</v>
      </c>
      <c r="C630" s="52" t="s">
        <v>93</v>
      </c>
      <c r="D630" s="52" t="s">
        <v>52</v>
      </c>
      <c r="E630" s="52" t="s">
        <v>210</v>
      </c>
      <c r="F630" s="52"/>
      <c r="G630" s="52"/>
      <c r="H630" s="52"/>
      <c r="I630" s="57">
        <f t="shared" si="249"/>
        <v>5315.2</v>
      </c>
      <c r="J630" s="57">
        <f t="shared" si="249"/>
        <v>0</v>
      </c>
      <c r="K630" s="57">
        <f t="shared" si="249"/>
        <v>5315.2</v>
      </c>
      <c r="L630" s="57">
        <f t="shared" si="249"/>
        <v>5315.2</v>
      </c>
      <c r="M630" s="127">
        <f t="shared" si="249"/>
        <v>0</v>
      </c>
      <c r="N630" s="57">
        <f t="shared" si="249"/>
        <v>0</v>
      </c>
      <c r="O630" s="168">
        <f t="shared" si="249"/>
        <v>0</v>
      </c>
      <c r="P630" s="57">
        <f t="shared" si="249"/>
        <v>0</v>
      </c>
      <c r="Q630" s="183"/>
      <c r="R630" s="183"/>
      <c r="S630" s="183"/>
      <c r="T630" s="183"/>
      <c r="U630" s="183"/>
      <c r="V630" s="183"/>
      <c r="W630" s="57">
        <f t="shared" si="248"/>
        <v>5315.2</v>
      </c>
    </row>
    <row r="631" spans="1:23" ht="55.5">
      <c r="A631" s="74" t="s">
        <v>21</v>
      </c>
      <c r="B631" s="52" t="s">
        <v>73</v>
      </c>
      <c r="C631" s="52" t="s">
        <v>93</v>
      </c>
      <c r="D631" s="52" t="s">
        <v>52</v>
      </c>
      <c r="E631" s="52" t="s">
        <v>226</v>
      </c>
      <c r="F631" s="52"/>
      <c r="G631" s="52"/>
      <c r="H631" s="52"/>
      <c r="I631" s="57">
        <f t="shared" si="249"/>
        <v>5315.2</v>
      </c>
      <c r="J631" s="57">
        <f t="shared" si="249"/>
        <v>0</v>
      </c>
      <c r="K631" s="57">
        <f t="shared" si="249"/>
        <v>5315.2</v>
      </c>
      <c r="L631" s="57">
        <f t="shared" si="249"/>
        <v>5315.2</v>
      </c>
      <c r="M631" s="127">
        <f t="shared" si="249"/>
        <v>0</v>
      </c>
      <c r="N631" s="57">
        <f t="shared" si="249"/>
        <v>0</v>
      </c>
      <c r="O631" s="168">
        <f t="shared" si="249"/>
        <v>0</v>
      </c>
      <c r="P631" s="57">
        <f t="shared" si="249"/>
        <v>0</v>
      </c>
      <c r="Q631" s="183"/>
      <c r="R631" s="183"/>
      <c r="S631" s="183"/>
      <c r="T631" s="183"/>
      <c r="U631" s="183"/>
      <c r="V631" s="183"/>
      <c r="W631" s="57">
        <f t="shared" si="248"/>
        <v>5315.2</v>
      </c>
    </row>
    <row r="632" spans="1:23" ht="27.75">
      <c r="A632" s="74" t="s">
        <v>225</v>
      </c>
      <c r="B632" s="52" t="s">
        <v>73</v>
      </c>
      <c r="C632" s="52" t="s">
        <v>93</v>
      </c>
      <c r="D632" s="52" t="s">
        <v>52</v>
      </c>
      <c r="E632" s="52" t="s">
        <v>226</v>
      </c>
      <c r="F632" s="52" t="s">
        <v>181</v>
      </c>
      <c r="G632" s="52"/>
      <c r="H632" s="52"/>
      <c r="I632" s="57">
        <f t="shared" si="249"/>
        <v>5315.2</v>
      </c>
      <c r="J632" s="57">
        <f t="shared" si="249"/>
        <v>0</v>
      </c>
      <c r="K632" s="57">
        <f t="shared" si="249"/>
        <v>5315.2</v>
      </c>
      <c r="L632" s="57">
        <f t="shared" si="249"/>
        <v>5315.2</v>
      </c>
      <c r="M632" s="127">
        <f t="shared" si="249"/>
        <v>0</v>
      </c>
      <c r="N632" s="57">
        <f t="shared" si="249"/>
        <v>0</v>
      </c>
      <c r="O632" s="168">
        <f t="shared" si="249"/>
        <v>0</v>
      </c>
      <c r="P632" s="57">
        <f t="shared" si="249"/>
        <v>0</v>
      </c>
      <c r="Q632" s="183"/>
      <c r="R632" s="183"/>
      <c r="S632" s="183"/>
      <c r="T632" s="183"/>
      <c r="U632" s="183"/>
      <c r="V632" s="183"/>
      <c r="W632" s="57">
        <f t="shared" si="248"/>
        <v>5315.2</v>
      </c>
    </row>
    <row r="633" spans="1:23" ht="17.25">
      <c r="A633" s="74" t="s">
        <v>183</v>
      </c>
      <c r="B633" s="52" t="s">
        <v>73</v>
      </c>
      <c r="C633" s="52" t="s">
        <v>93</v>
      </c>
      <c r="D633" s="52" t="s">
        <v>52</v>
      </c>
      <c r="E633" s="52" t="s">
        <v>226</v>
      </c>
      <c r="F633" s="52" t="s">
        <v>182</v>
      </c>
      <c r="G633" s="52"/>
      <c r="H633" s="52"/>
      <c r="I633" s="57">
        <f t="shared" si="249"/>
        <v>5315.2</v>
      </c>
      <c r="J633" s="57">
        <f t="shared" si="249"/>
        <v>0</v>
      </c>
      <c r="K633" s="57">
        <f t="shared" si="249"/>
        <v>5315.2</v>
      </c>
      <c r="L633" s="57">
        <f t="shared" si="249"/>
        <v>5315.2</v>
      </c>
      <c r="M633" s="127">
        <f t="shared" si="249"/>
        <v>0</v>
      </c>
      <c r="N633" s="57">
        <f t="shared" si="249"/>
        <v>0</v>
      </c>
      <c r="O633" s="168">
        <f t="shared" si="249"/>
        <v>0</v>
      </c>
      <c r="P633" s="57">
        <f t="shared" si="249"/>
        <v>0</v>
      </c>
      <c r="Q633" s="183"/>
      <c r="R633" s="183"/>
      <c r="S633" s="183"/>
      <c r="T633" s="183"/>
      <c r="U633" s="183"/>
      <c r="V633" s="183"/>
      <c r="W633" s="57">
        <f t="shared" si="248"/>
        <v>5315.2</v>
      </c>
    </row>
    <row r="634" spans="1:241" ht="19.5" customHeight="1">
      <c r="A634" s="75" t="s">
        <v>99</v>
      </c>
      <c r="B634" s="53" t="s">
        <v>73</v>
      </c>
      <c r="C634" s="53" t="s">
        <v>93</v>
      </c>
      <c r="D634" s="53" t="s">
        <v>52</v>
      </c>
      <c r="E634" s="53" t="s">
        <v>226</v>
      </c>
      <c r="F634" s="53" t="s">
        <v>182</v>
      </c>
      <c r="G634" s="53" t="s">
        <v>85</v>
      </c>
      <c r="H634" s="53"/>
      <c r="I634" s="59">
        <v>5315.2</v>
      </c>
      <c r="J634" s="59">
        <v>0</v>
      </c>
      <c r="K634" s="59">
        <f>I634+J634</f>
        <v>5315.2</v>
      </c>
      <c r="L634" s="59">
        <v>5315.2</v>
      </c>
      <c r="M634" s="129">
        <v>0</v>
      </c>
      <c r="N634" s="59">
        <v>0</v>
      </c>
      <c r="O634" s="170">
        <v>0</v>
      </c>
      <c r="P634" s="59">
        <v>0</v>
      </c>
      <c r="Q634" s="183"/>
      <c r="R634" s="183"/>
      <c r="S634" s="183"/>
      <c r="T634" s="183"/>
      <c r="U634" s="183"/>
      <c r="V634" s="183"/>
      <c r="W634" s="59">
        <f>L634+P634</f>
        <v>5315.2</v>
      </c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9"/>
      <c r="BQ634" s="29"/>
      <c r="BR634" s="29"/>
      <c r="BS634" s="29"/>
      <c r="BT634" s="29"/>
      <c r="BU634" s="29"/>
      <c r="BV634" s="29"/>
      <c r="BW634" s="29"/>
      <c r="BX634" s="29"/>
      <c r="BY634" s="29"/>
      <c r="BZ634" s="29"/>
      <c r="CA634" s="29"/>
      <c r="CB634" s="29"/>
      <c r="CC634" s="29"/>
      <c r="CD634" s="29"/>
      <c r="CE634" s="29"/>
      <c r="CF634" s="29"/>
      <c r="CG634" s="29"/>
      <c r="CH634" s="29"/>
      <c r="CI634" s="29"/>
      <c r="CJ634" s="29"/>
      <c r="CK634" s="29"/>
      <c r="CL634" s="29"/>
      <c r="CM634" s="29"/>
      <c r="CN634" s="29"/>
      <c r="CO634" s="29"/>
      <c r="CP634" s="29"/>
      <c r="CQ634" s="29"/>
      <c r="CR634" s="29"/>
      <c r="CS634" s="29"/>
      <c r="CT634" s="29"/>
      <c r="CU634" s="29"/>
      <c r="CV634" s="29"/>
      <c r="CW634" s="29"/>
      <c r="CX634" s="29"/>
      <c r="CY634" s="29"/>
      <c r="CZ634" s="29"/>
      <c r="DA634" s="29"/>
      <c r="DB634" s="29"/>
      <c r="DC634" s="29"/>
      <c r="DD634" s="29"/>
      <c r="DE634" s="29"/>
      <c r="DF634" s="29"/>
      <c r="DG634" s="29"/>
      <c r="DH634" s="29"/>
      <c r="DI634" s="29"/>
      <c r="DJ634" s="29"/>
      <c r="DK634" s="29"/>
      <c r="DL634" s="29"/>
      <c r="DM634" s="29"/>
      <c r="DN634" s="29"/>
      <c r="DO634" s="29"/>
      <c r="DP634" s="29"/>
      <c r="DQ634" s="29"/>
      <c r="DR634" s="29"/>
      <c r="DS634" s="29"/>
      <c r="DT634" s="29"/>
      <c r="DU634" s="29"/>
      <c r="DV634" s="29"/>
      <c r="DW634" s="29"/>
      <c r="DX634" s="29"/>
      <c r="DY634" s="29"/>
      <c r="DZ634" s="29"/>
      <c r="EA634" s="29"/>
      <c r="EB634" s="29"/>
      <c r="EC634" s="29"/>
      <c r="ED634" s="29"/>
      <c r="EE634" s="29"/>
      <c r="EF634" s="29"/>
      <c r="EG634" s="29"/>
      <c r="EH634" s="29"/>
      <c r="EI634" s="29"/>
      <c r="EJ634" s="29"/>
      <c r="EK634" s="29"/>
      <c r="EL634" s="29"/>
      <c r="EM634" s="29"/>
      <c r="EN634" s="29"/>
      <c r="EO634" s="29"/>
      <c r="EP634" s="29"/>
      <c r="EQ634" s="29"/>
      <c r="ER634" s="29"/>
      <c r="ES634" s="29"/>
      <c r="ET634" s="29"/>
      <c r="EU634" s="29"/>
      <c r="EV634" s="29"/>
      <c r="EW634" s="29"/>
      <c r="EX634" s="29"/>
      <c r="EY634" s="29"/>
      <c r="EZ634" s="29"/>
      <c r="FA634" s="29"/>
      <c r="FB634" s="29"/>
      <c r="FC634" s="29"/>
      <c r="FD634" s="29"/>
      <c r="FE634" s="29"/>
      <c r="FF634" s="29"/>
      <c r="FG634" s="29"/>
      <c r="FH634" s="29"/>
      <c r="FI634" s="29"/>
      <c r="FJ634" s="29"/>
      <c r="FK634" s="29"/>
      <c r="FL634" s="29"/>
      <c r="FM634" s="29"/>
      <c r="FN634" s="29"/>
      <c r="FO634" s="29"/>
      <c r="FP634" s="29"/>
      <c r="FQ634" s="29"/>
      <c r="FR634" s="29"/>
      <c r="FS634" s="29"/>
      <c r="FT634" s="29"/>
      <c r="FU634" s="29"/>
      <c r="FV634" s="29"/>
      <c r="FW634" s="29"/>
      <c r="FX634" s="29"/>
      <c r="FY634" s="29"/>
      <c r="FZ634" s="29"/>
      <c r="GA634" s="29"/>
      <c r="GB634" s="29"/>
      <c r="GC634" s="29"/>
      <c r="GD634" s="29"/>
      <c r="GE634" s="29"/>
      <c r="GF634" s="29"/>
      <c r="GG634" s="29"/>
      <c r="GH634" s="29"/>
      <c r="GI634" s="29"/>
      <c r="GJ634" s="29"/>
      <c r="GK634" s="29"/>
      <c r="GL634" s="29"/>
      <c r="GM634" s="29"/>
      <c r="GN634" s="29"/>
      <c r="GO634" s="29"/>
      <c r="GP634" s="29"/>
      <c r="GQ634" s="29"/>
      <c r="GR634" s="29"/>
      <c r="GS634" s="29"/>
      <c r="GT634" s="29"/>
      <c r="GU634" s="29"/>
      <c r="GV634" s="29"/>
      <c r="GW634" s="29"/>
      <c r="GX634" s="29"/>
      <c r="GY634" s="29"/>
      <c r="GZ634" s="29"/>
      <c r="HA634" s="29"/>
      <c r="HB634" s="29"/>
      <c r="HC634" s="29"/>
      <c r="HD634" s="29"/>
      <c r="HE634" s="29"/>
      <c r="HF634" s="29"/>
      <c r="HG634" s="29"/>
      <c r="HH634" s="29"/>
      <c r="HI634" s="29"/>
      <c r="HJ634" s="29"/>
      <c r="HK634" s="29"/>
      <c r="HL634" s="29"/>
      <c r="HM634" s="29"/>
      <c r="HN634" s="29"/>
      <c r="HO634" s="29"/>
      <c r="HP634" s="29"/>
      <c r="HQ634" s="29"/>
      <c r="HR634" s="29"/>
      <c r="HS634" s="29"/>
      <c r="HT634" s="29"/>
      <c r="HU634" s="29"/>
      <c r="HV634" s="29"/>
      <c r="HW634" s="29"/>
      <c r="HX634" s="29"/>
      <c r="HY634" s="29"/>
      <c r="HZ634" s="29"/>
      <c r="IA634" s="29"/>
      <c r="IB634" s="29"/>
      <c r="IC634" s="29"/>
      <c r="ID634" s="29"/>
      <c r="IE634" s="29"/>
      <c r="IF634" s="29"/>
      <c r="IG634" s="29"/>
    </row>
    <row r="635" spans="1:241" ht="17.25">
      <c r="A635" s="107" t="s">
        <v>97</v>
      </c>
      <c r="B635" s="62"/>
      <c r="C635" s="62"/>
      <c r="D635" s="62"/>
      <c r="E635" s="62"/>
      <c r="F635" s="62"/>
      <c r="G635" s="62"/>
      <c r="H635" s="62"/>
      <c r="I635" s="61">
        <f>I6+I36+I49+I173+I225+I457+I600+I356</f>
        <v>568807.2</v>
      </c>
      <c r="J635" s="61">
        <f>J6+J36+J49+J173+J225+J457+J600+J356</f>
        <v>582.7</v>
      </c>
      <c r="K635" s="61">
        <f>K6+K36+K49+K173+K225+K457+K600+K356</f>
        <v>569389.8999999999</v>
      </c>
      <c r="L635" s="61">
        <f>L6+L36+L49+L173+L225+L457+L600+L356</f>
        <v>524896.8</v>
      </c>
      <c r="M635" s="138" t="e">
        <f>M6+M36+#REF!+M49+M173+M225+M600+#REF!</f>
        <v>#VALUE!</v>
      </c>
      <c r="N635" s="118" t="e">
        <f>N6+N36+#REF!+N49+N173+N225+N600+#REF!</f>
        <v>#VALUE!</v>
      </c>
      <c r="O635" s="179" t="e">
        <f>O6+O36+#REF!+O49+O173+O225+O600+#REF!</f>
        <v>#VALUE!</v>
      </c>
      <c r="P635" s="61">
        <f>P6+P36+P49+P173+P225+P457+P600+P356</f>
        <v>-548.4</v>
      </c>
      <c r="Q635" s="183"/>
      <c r="R635" s="183"/>
      <c r="S635" s="183"/>
      <c r="T635" s="183"/>
      <c r="U635" s="183"/>
      <c r="V635" s="183"/>
      <c r="W635" s="61">
        <f>W6+W36+W49+W173+W225+W457+W600+W356</f>
        <v>524348.4</v>
      </c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9"/>
      <c r="BQ635" s="29"/>
      <c r="BR635" s="29"/>
      <c r="BS635" s="29"/>
      <c r="BT635" s="29"/>
      <c r="BU635" s="29"/>
      <c r="BV635" s="29"/>
      <c r="BW635" s="29"/>
      <c r="BX635" s="29"/>
      <c r="BY635" s="29"/>
      <c r="BZ635" s="29"/>
      <c r="CA635" s="29"/>
      <c r="CB635" s="29"/>
      <c r="CC635" s="29"/>
      <c r="CD635" s="29"/>
      <c r="CE635" s="29"/>
      <c r="CF635" s="29"/>
      <c r="CG635" s="29"/>
      <c r="CH635" s="29"/>
      <c r="CI635" s="29"/>
      <c r="CJ635" s="29"/>
      <c r="CK635" s="29"/>
      <c r="CL635" s="29"/>
      <c r="CM635" s="29"/>
      <c r="CN635" s="29"/>
      <c r="CO635" s="29"/>
      <c r="CP635" s="29"/>
      <c r="CQ635" s="29"/>
      <c r="CR635" s="29"/>
      <c r="CS635" s="29"/>
      <c r="CT635" s="29"/>
      <c r="CU635" s="29"/>
      <c r="CV635" s="29"/>
      <c r="CW635" s="29"/>
      <c r="CX635" s="29"/>
      <c r="CY635" s="29"/>
      <c r="CZ635" s="29"/>
      <c r="DA635" s="29"/>
      <c r="DB635" s="29"/>
      <c r="DC635" s="29"/>
      <c r="DD635" s="29"/>
      <c r="DE635" s="29"/>
      <c r="DF635" s="29"/>
      <c r="DG635" s="29"/>
      <c r="DH635" s="29"/>
      <c r="DI635" s="29"/>
      <c r="DJ635" s="29"/>
      <c r="DK635" s="29"/>
      <c r="DL635" s="29"/>
      <c r="DM635" s="29"/>
      <c r="DN635" s="29"/>
      <c r="DO635" s="29"/>
      <c r="DP635" s="29"/>
      <c r="DQ635" s="29"/>
      <c r="DR635" s="29"/>
      <c r="DS635" s="29"/>
      <c r="DT635" s="29"/>
      <c r="DU635" s="29"/>
      <c r="DV635" s="29"/>
      <c r="DW635" s="29"/>
      <c r="DX635" s="29"/>
      <c r="DY635" s="29"/>
      <c r="DZ635" s="29"/>
      <c r="EA635" s="29"/>
      <c r="EB635" s="29"/>
      <c r="EC635" s="29"/>
      <c r="ED635" s="29"/>
      <c r="EE635" s="29"/>
      <c r="EF635" s="29"/>
      <c r="EG635" s="29"/>
      <c r="EH635" s="29"/>
      <c r="EI635" s="29"/>
      <c r="EJ635" s="29"/>
      <c r="EK635" s="29"/>
      <c r="EL635" s="29"/>
      <c r="EM635" s="29"/>
      <c r="EN635" s="29"/>
      <c r="EO635" s="29"/>
      <c r="EP635" s="29"/>
      <c r="EQ635" s="29"/>
      <c r="ER635" s="29"/>
      <c r="ES635" s="29"/>
      <c r="ET635" s="29"/>
      <c r="EU635" s="29"/>
      <c r="EV635" s="29"/>
      <c r="EW635" s="29"/>
      <c r="EX635" s="29"/>
      <c r="EY635" s="29"/>
      <c r="EZ635" s="29"/>
      <c r="FA635" s="29"/>
      <c r="FB635" s="29"/>
      <c r="FC635" s="29"/>
      <c r="FD635" s="29"/>
      <c r="FE635" s="29"/>
      <c r="FF635" s="29"/>
      <c r="FG635" s="29"/>
      <c r="FH635" s="29"/>
      <c r="FI635" s="29"/>
      <c r="FJ635" s="29"/>
      <c r="FK635" s="29"/>
      <c r="FL635" s="29"/>
      <c r="FM635" s="29"/>
      <c r="FN635" s="29"/>
      <c r="FO635" s="29"/>
      <c r="FP635" s="29"/>
      <c r="FQ635" s="29"/>
      <c r="FR635" s="29"/>
      <c r="FS635" s="29"/>
      <c r="FT635" s="29"/>
      <c r="FU635" s="29"/>
      <c r="FV635" s="29"/>
      <c r="FW635" s="29"/>
      <c r="FX635" s="29"/>
      <c r="FY635" s="29"/>
      <c r="FZ635" s="29"/>
      <c r="GA635" s="29"/>
      <c r="GB635" s="29"/>
      <c r="GC635" s="29"/>
      <c r="GD635" s="29"/>
      <c r="GE635" s="29"/>
      <c r="GF635" s="29"/>
      <c r="GG635" s="29"/>
      <c r="GH635" s="29"/>
      <c r="GI635" s="29"/>
      <c r="GJ635" s="29"/>
      <c r="GK635" s="29"/>
      <c r="GL635" s="29"/>
      <c r="GM635" s="29"/>
      <c r="GN635" s="29"/>
      <c r="GO635" s="29"/>
      <c r="GP635" s="29"/>
      <c r="GQ635" s="29"/>
      <c r="GR635" s="29"/>
      <c r="GS635" s="29"/>
      <c r="GT635" s="29"/>
      <c r="GU635" s="29"/>
      <c r="GV635" s="29"/>
      <c r="GW635" s="29"/>
      <c r="GX635" s="29"/>
      <c r="GY635" s="29"/>
      <c r="GZ635" s="29"/>
      <c r="HA635" s="29"/>
      <c r="HB635" s="29"/>
      <c r="HC635" s="29"/>
      <c r="HD635" s="29"/>
      <c r="HE635" s="29"/>
      <c r="HF635" s="29"/>
      <c r="HG635" s="29"/>
      <c r="HH635" s="29"/>
      <c r="HI635" s="29"/>
      <c r="HJ635" s="29"/>
      <c r="HK635" s="29"/>
      <c r="HL635" s="29"/>
      <c r="HM635" s="29"/>
      <c r="HN635" s="29"/>
      <c r="HO635" s="29"/>
      <c r="HP635" s="29"/>
      <c r="HQ635" s="29"/>
      <c r="HR635" s="29"/>
      <c r="HS635" s="29"/>
      <c r="HT635" s="29"/>
      <c r="HU635" s="29"/>
      <c r="HV635" s="29"/>
      <c r="HW635" s="29"/>
      <c r="HX635" s="29"/>
      <c r="HY635" s="29"/>
      <c r="HZ635" s="29"/>
      <c r="IA635" s="29"/>
      <c r="IB635" s="29"/>
      <c r="IC635" s="29"/>
      <c r="ID635" s="29"/>
      <c r="IE635" s="29"/>
      <c r="IF635" s="29"/>
      <c r="IG635" s="29"/>
    </row>
    <row r="636" spans="1:241" s="119" customFormat="1" ht="17.25">
      <c r="A636" s="107" t="s">
        <v>99</v>
      </c>
      <c r="B636" s="62"/>
      <c r="C636" s="62"/>
      <c r="D636" s="62"/>
      <c r="E636" s="62"/>
      <c r="F636" s="62"/>
      <c r="G636" s="187" t="s">
        <v>85</v>
      </c>
      <c r="H636" s="62"/>
      <c r="I636" s="61">
        <f aca="true" t="shared" si="250" ref="I636:L637">I7+I37+I50+I174+I226+I601+I458+I357</f>
        <v>357422.3</v>
      </c>
      <c r="J636" s="61">
        <f t="shared" si="250"/>
        <v>0</v>
      </c>
      <c r="K636" s="61">
        <f t="shared" si="250"/>
        <v>357422.3</v>
      </c>
      <c r="L636" s="61">
        <f t="shared" si="250"/>
        <v>356837.89999999997</v>
      </c>
      <c r="M636" s="137" t="e">
        <f>M7+M37+M50+M174+#REF!+M226+#REF!+M601</f>
        <v>#REF!</v>
      </c>
      <c r="N636" s="61" t="e">
        <f>N7+N37+N50+N174+#REF!+N226+#REF!+N601</f>
        <v>#REF!</v>
      </c>
      <c r="O636" s="178" t="e">
        <f>O7+O37+O50+O174+#REF!+O226+#REF!+O601</f>
        <v>#REF!</v>
      </c>
      <c r="P636" s="61">
        <f>P7+P37+P50+P174+P226+P601+P458+P357</f>
        <v>0</v>
      </c>
      <c r="Q636" s="183"/>
      <c r="R636" s="183"/>
      <c r="S636" s="183"/>
      <c r="T636" s="183"/>
      <c r="U636" s="183"/>
      <c r="V636" s="183"/>
      <c r="W636" s="178">
        <f>W7+W37+W50+W174+W226+W601+W458+W357</f>
        <v>356837.89999999997</v>
      </c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9"/>
      <c r="BQ636" s="29"/>
      <c r="BR636" s="29"/>
      <c r="BS636" s="29"/>
      <c r="BT636" s="29"/>
      <c r="BU636" s="29"/>
      <c r="BV636" s="29"/>
      <c r="BW636" s="29"/>
      <c r="BX636" s="29"/>
      <c r="BY636" s="29"/>
      <c r="BZ636" s="29"/>
      <c r="CA636" s="29"/>
      <c r="CB636" s="29"/>
      <c r="CC636" s="29"/>
      <c r="CD636" s="29"/>
      <c r="CE636" s="29"/>
      <c r="CF636" s="29"/>
      <c r="CG636" s="29"/>
      <c r="CH636" s="29"/>
      <c r="CI636" s="29"/>
      <c r="CJ636" s="29"/>
      <c r="CK636" s="29"/>
      <c r="CL636" s="29"/>
      <c r="CM636" s="29"/>
      <c r="CN636" s="29"/>
      <c r="CO636" s="29"/>
      <c r="CP636" s="29"/>
      <c r="CQ636" s="29"/>
      <c r="CR636" s="29"/>
      <c r="CS636" s="29"/>
      <c r="CT636" s="29"/>
      <c r="CU636" s="29"/>
      <c r="CV636" s="29"/>
      <c r="CW636" s="29"/>
      <c r="CX636" s="29"/>
      <c r="CY636" s="29"/>
      <c r="CZ636" s="29"/>
      <c r="DA636" s="29"/>
      <c r="DB636" s="29"/>
      <c r="DC636" s="29"/>
      <c r="DD636" s="29"/>
      <c r="DE636" s="29"/>
      <c r="DF636" s="29"/>
      <c r="DG636" s="29"/>
      <c r="DH636" s="29"/>
      <c r="DI636" s="29"/>
      <c r="DJ636" s="29"/>
      <c r="DK636" s="29"/>
      <c r="DL636" s="29"/>
      <c r="DM636" s="29"/>
      <c r="DN636" s="29"/>
      <c r="DO636" s="29"/>
      <c r="DP636" s="29"/>
      <c r="DQ636" s="29"/>
      <c r="DR636" s="29"/>
      <c r="DS636" s="29"/>
      <c r="DT636" s="29"/>
      <c r="DU636" s="29"/>
      <c r="DV636" s="29"/>
      <c r="DW636" s="29"/>
      <c r="DX636" s="29"/>
      <c r="DY636" s="29"/>
      <c r="DZ636" s="29"/>
      <c r="EA636" s="29"/>
      <c r="EB636" s="29"/>
      <c r="EC636" s="29"/>
      <c r="ED636" s="29"/>
      <c r="EE636" s="29"/>
      <c r="EF636" s="29"/>
      <c r="EG636" s="29"/>
      <c r="EH636" s="29"/>
      <c r="EI636" s="29"/>
      <c r="EJ636" s="29"/>
      <c r="EK636" s="29"/>
      <c r="EL636" s="29"/>
      <c r="EM636" s="29"/>
      <c r="EN636" s="29"/>
      <c r="EO636" s="29"/>
      <c r="EP636" s="29"/>
      <c r="EQ636" s="29"/>
      <c r="ER636" s="29"/>
      <c r="ES636" s="29"/>
      <c r="ET636" s="29"/>
      <c r="EU636" s="29"/>
      <c r="EV636" s="29"/>
      <c r="EW636" s="29"/>
      <c r="EX636" s="29"/>
      <c r="EY636" s="29"/>
      <c r="EZ636" s="29"/>
      <c r="FA636" s="29"/>
      <c r="FB636" s="29"/>
      <c r="FC636" s="29"/>
      <c r="FD636" s="29"/>
      <c r="FE636" s="29"/>
      <c r="FF636" s="29"/>
      <c r="FG636" s="29"/>
      <c r="FH636" s="29"/>
      <c r="FI636" s="29"/>
      <c r="FJ636" s="29"/>
      <c r="FK636" s="29"/>
      <c r="FL636" s="29"/>
      <c r="FM636" s="29"/>
      <c r="FN636" s="29"/>
      <c r="FO636" s="29"/>
      <c r="FP636" s="29"/>
      <c r="FQ636" s="29"/>
      <c r="FR636" s="29"/>
      <c r="FS636" s="29"/>
      <c r="FT636" s="29"/>
      <c r="FU636" s="29"/>
      <c r="FV636" s="29"/>
      <c r="FW636" s="29"/>
      <c r="FX636" s="29"/>
      <c r="FY636" s="29"/>
      <c r="FZ636" s="29"/>
      <c r="GA636" s="29"/>
      <c r="GB636" s="29"/>
      <c r="GC636" s="29"/>
      <c r="GD636" s="29"/>
      <c r="GE636" s="29"/>
      <c r="GF636" s="29"/>
      <c r="GG636" s="29"/>
      <c r="GH636" s="29"/>
      <c r="GI636" s="29"/>
      <c r="GJ636" s="29"/>
      <c r="GK636" s="29"/>
      <c r="GL636" s="29"/>
      <c r="GM636" s="29"/>
      <c r="GN636" s="29"/>
      <c r="GO636" s="29"/>
      <c r="GP636" s="29"/>
      <c r="GQ636" s="29"/>
      <c r="GR636" s="29"/>
      <c r="GS636" s="29"/>
      <c r="GT636" s="29"/>
      <c r="GU636" s="29"/>
      <c r="GV636" s="29"/>
      <c r="GW636" s="29"/>
      <c r="GX636" s="29"/>
      <c r="GY636" s="29"/>
      <c r="GZ636" s="29"/>
      <c r="HA636" s="29"/>
      <c r="HB636" s="29"/>
      <c r="HC636" s="29"/>
      <c r="HD636" s="29"/>
      <c r="HE636" s="29"/>
      <c r="HF636" s="29"/>
      <c r="HG636" s="29"/>
      <c r="HH636" s="29"/>
      <c r="HI636" s="29"/>
      <c r="HJ636" s="29"/>
      <c r="HK636" s="29"/>
      <c r="HL636" s="29"/>
      <c r="HM636" s="29"/>
      <c r="HN636" s="29"/>
      <c r="HO636" s="29"/>
      <c r="HP636" s="29"/>
      <c r="HQ636" s="29"/>
      <c r="HR636" s="29"/>
      <c r="HS636" s="29"/>
      <c r="HT636" s="29"/>
      <c r="HU636" s="29"/>
      <c r="HV636" s="29"/>
      <c r="HW636" s="29"/>
      <c r="HX636" s="29"/>
      <c r="HY636" s="29"/>
      <c r="HZ636" s="29"/>
      <c r="IA636" s="29"/>
      <c r="IB636" s="29"/>
      <c r="IC636" s="29"/>
      <c r="ID636" s="29"/>
      <c r="IE636" s="29"/>
      <c r="IF636" s="29"/>
      <c r="IG636" s="29"/>
    </row>
    <row r="637" spans="1:241" s="119" customFormat="1" ht="17.25">
      <c r="A637" s="120" t="s">
        <v>100</v>
      </c>
      <c r="B637" s="62"/>
      <c r="C637" s="62"/>
      <c r="D637" s="62"/>
      <c r="E637" s="62"/>
      <c r="F637" s="62"/>
      <c r="G637" s="187" t="s">
        <v>86</v>
      </c>
      <c r="H637" s="62"/>
      <c r="I637" s="61">
        <f t="shared" si="250"/>
        <v>211384.9</v>
      </c>
      <c r="J637" s="61">
        <f t="shared" si="250"/>
        <v>582.7</v>
      </c>
      <c r="K637" s="61">
        <f t="shared" si="250"/>
        <v>211967.6</v>
      </c>
      <c r="L637" s="61">
        <f t="shared" si="250"/>
        <v>168058.9</v>
      </c>
      <c r="M637" s="137" t="e">
        <f>M8+M38+M51+M175+#REF!+M227+#REF!+M602</f>
        <v>#REF!</v>
      </c>
      <c r="N637" s="61" t="e">
        <f>N8+N38+N51+N175+#REF!+N227+#REF!+N602</f>
        <v>#REF!</v>
      </c>
      <c r="O637" s="178" t="e">
        <f>O8+O38+O51+O175+#REF!+O227+#REF!+O602</f>
        <v>#REF!</v>
      </c>
      <c r="P637" s="61">
        <f>P8+P38+P51+P175+P227+P602+P459+P358</f>
        <v>-548.4</v>
      </c>
      <c r="Q637" s="183"/>
      <c r="R637" s="183"/>
      <c r="S637" s="183"/>
      <c r="T637" s="183"/>
      <c r="U637" s="183"/>
      <c r="V637" s="183"/>
      <c r="W637" s="178">
        <f>W8+W38+W51+W175+W227+W602+W459+W358</f>
        <v>167510.5</v>
      </c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9"/>
      <c r="BQ637" s="29"/>
      <c r="BR637" s="29"/>
      <c r="BS637" s="29"/>
      <c r="BT637" s="29"/>
      <c r="BU637" s="29"/>
      <c r="BV637" s="29"/>
      <c r="BW637" s="29"/>
      <c r="BX637" s="29"/>
      <c r="BY637" s="29"/>
      <c r="BZ637" s="29"/>
      <c r="CA637" s="29"/>
      <c r="CB637" s="29"/>
      <c r="CC637" s="29"/>
      <c r="CD637" s="29"/>
      <c r="CE637" s="29"/>
      <c r="CF637" s="29"/>
      <c r="CG637" s="29"/>
      <c r="CH637" s="29"/>
      <c r="CI637" s="29"/>
      <c r="CJ637" s="29"/>
      <c r="CK637" s="29"/>
      <c r="CL637" s="29"/>
      <c r="CM637" s="29"/>
      <c r="CN637" s="29"/>
      <c r="CO637" s="29"/>
      <c r="CP637" s="29"/>
      <c r="CQ637" s="29"/>
      <c r="CR637" s="29"/>
      <c r="CS637" s="29"/>
      <c r="CT637" s="29"/>
      <c r="CU637" s="29"/>
      <c r="CV637" s="29"/>
      <c r="CW637" s="29"/>
      <c r="CX637" s="29"/>
      <c r="CY637" s="29"/>
      <c r="CZ637" s="29"/>
      <c r="DA637" s="29"/>
      <c r="DB637" s="29"/>
      <c r="DC637" s="29"/>
      <c r="DD637" s="29"/>
      <c r="DE637" s="29"/>
      <c r="DF637" s="29"/>
      <c r="DG637" s="29"/>
      <c r="DH637" s="29"/>
      <c r="DI637" s="29"/>
      <c r="DJ637" s="29"/>
      <c r="DK637" s="29"/>
      <c r="DL637" s="29"/>
      <c r="DM637" s="29"/>
      <c r="DN637" s="29"/>
      <c r="DO637" s="29"/>
      <c r="DP637" s="29"/>
      <c r="DQ637" s="29"/>
      <c r="DR637" s="29"/>
      <c r="DS637" s="29"/>
      <c r="DT637" s="29"/>
      <c r="DU637" s="29"/>
      <c r="DV637" s="29"/>
      <c r="DW637" s="29"/>
      <c r="DX637" s="29"/>
      <c r="DY637" s="29"/>
      <c r="DZ637" s="29"/>
      <c r="EA637" s="29"/>
      <c r="EB637" s="29"/>
      <c r="EC637" s="29"/>
      <c r="ED637" s="29"/>
      <c r="EE637" s="29"/>
      <c r="EF637" s="29"/>
      <c r="EG637" s="29"/>
      <c r="EH637" s="29"/>
      <c r="EI637" s="29"/>
      <c r="EJ637" s="29"/>
      <c r="EK637" s="29"/>
      <c r="EL637" s="29"/>
      <c r="EM637" s="29"/>
      <c r="EN637" s="29"/>
      <c r="EO637" s="29"/>
      <c r="EP637" s="29"/>
      <c r="EQ637" s="29"/>
      <c r="ER637" s="29"/>
      <c r="ES637" s="29"/>
      <c r="ET637" s="29"/>
      <c r="EU637" s="29"/>
      <c r="EV637" s="29"/>
      <c r="EW637" s="29"/>
      <c r="EX637" s="29"/>
      <c r="EY637" s="29"/>
      <c r="EZ637" s="29"/>
      <c r="FA637" s="29"/>
      <c r="FB637" s="29"/>
      <c r="FC637" s="29"/>
      <c r="FD637" s="29"/>
      <c r="FE637" s="29"/>
      <c r="FF637" s="29"/>
      <c r="FG637" s="29"/>
      <c r="FH637" s="29"/>
      <c r="FI637" s="29"/>
      <c r="FJ637" s="29"/>
      <c r="FK637" s="29"/>
      <c r="FL637" s="29"/>
      <c r="FM637" s="29"/>
      <c r="FN637" s="29"/>
      <c r="FO637" s="29"/>
      <c r="FP637" s="29"/>
      <c r="FQ637" s="29"/>
      <c r="FR637" s="29"/>
      <c r="FS637" s="29"/>
      <c r="FT637" s="29"/>
      <c r="FU637" s="29"/>
      <c r="FV637" s="29"/>
      <c r="FW637" s="29"/>
      <c r="FX637" s="29"/>
      <c r="FY637" s="29"/>
      <c r="FZ637" s="29"/>
      <c r="GA637" s="29"/>
      <c r="GB637" s="29"/>
      <c r="GC637" s="29"/>
      <c r="GD637" s="29"/>
      <c r="GE637" s="29"/>
      <c r="GF637" s="29"/>
      <c r="GG637" s="29"/>
      <c r="GH637" s="29"/>
      <c r="GI637" s="29"/>
      <c r="GJ637" s="29"/>
      <c r="GK637" s="29"/>
      <c r="GL637" s="29"/>
      <c r="GM637" s="29"/>
      <c r="GN637" s="29"/>
      <c r="GO637" s="29"/>
      <c r="GP637" s="29"/>
      <c r="GQ637" s="29"/>
      <c r="GR637" s="29"/>
      <c r="GS637" s="29"/>
      <c r="GT637" s="29"/>
      <c r="GU637" s="29"/>
      <c r="GV637" s="29"/>
      <c r="GW637" s="29"/>
      <c r="GX637" s="29"/>
      <c r="GY637" s="29"/>
      <c r="GZ637" s="29"/>
      <c r="HA637" s="29"/>
      <c r="HB637" s="29"/>
      <c r="HC637" s="29"/>
      <c r="HD637" s="29"/>
      <c r="HE637" s="29"/>
      <c r="HF637" s="29"/>
      <c r="HG637" s="29"/>
      <c r="HH637" s="29"/>
      <c r="HI637" s="29"/>
      <c r="HJ637" s="29"/>
      <c r="HK637" s="29"/>
      <c r="HL637" s="29"/>
      <c r="HM637" s="29"/>
      <c r="HN637" s="29"/>
      <c r="HO637" s="29"/>
      <c r="HP637" s="29"/>
      <c r="HQ637" s="29"/>
      <c r="HR637" s="29"/>
      <c r="HS637" s="29"/>
      <c r="HT637" s="29"/>
      <c r="HU637" s="29"/>
      <c r="HV637" s="29"/>
      <c r="HW637" s="29"/>
      <c r="HX637" s="29"/>
      <c r="HY637" s="29"/>
      <c r="HZ637" s="29"/>
      <c r="IA637" s="29"/>
      <c r="IB637" s="29"/>
      <c r="IC637" s="29"/>
      <c r="ID637" s="29"/>
      <c r="IE637" s="29"/>
      <c r="IF637" s="29"/>
      <c r="IG637" s="29"/>
    </row>
    <row r="638" spans="1:241" ht="30.75" customHeight="1">
      <c r="A638" s="141"/>
      <c r="B638" s="141"/>
      <c r="C638" s="141"/>
      <c r="D638" s="141"/>
      <c r="E638" s="141"/>
      <c r="F638" s="141"/>
      <c r="G638" s="141"/>
      <c r="H638" s="140"/>
      <c r="I638" s="141"/>
      <c r="J638" s="166"/>
      <c r="K638" s="166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9"/>
      <c r="BQ638" s="29"/>
      <c r="BR638" s="29"/>
      <c r="BS638" s="29"/>
      <c r="BT638" s="29"/>
      <c r="BU638" s="29"/>
      <c r="BV638" s="29"/>
      <c r="BW638" s="29"/>
      <c r="BX638" s="29"/>
      <c r="BY638" s="29"/>
      <c r="BZ638" s="29"/>
      <c r="CA638" s="29"/>
      <c r="CB638" s="29"/>
      <c r="CC638" s="29"/>
      <c r="CD638" s="29"/>
      <c r="CE638" s="29"/>
      <c r="CF638" s="29"/>
      <c r="CG638" s="29"/>
      <c r="CH638" s="29"/>
      <c r="CI638" s="29"/>
      <c r="CJ638" s="29"/>
      <c r="CK638" s="29"/>
      <c r="CL638" s="29"/>
      <c r="CM638" s="29"/>
      <c r="CN638" s="29"/>
      <c r="CO638" s="29"/>
      <c r="CP638" s="29"/>
      <c r="CQ638" s="29"/>
      <c r="CR638" s="29"/>
      <c r="CS638" s="29"/>
      <c r="CT638" s="29"/>
      <c r="CU638" s="29"/>
      <c r="CV638" s="29"/>
      <c r="CW638" s="29"/>
      <c r="CX638" s="29"/>
      <c r="CY638" s="29"/>
      <c r="CZ638" s="29"/>
      <c r="DA638" s="29"/>
      <c r="DB638" s="29"/>
      <c r="DC638" s="29"/>
      <c r="DD638" s="29"/>
      <c r="DE638" s="29"/>
      <c r="DF638" s="29"/>
      <c r="DG638" s="29"/>
      <c r="DH638" s="29"/>
      <c r="DI638" s="29"/>
      <c r="DJ638" s="29"/>
      <c r="DK638" s="29"/>
      <c r="DL638" s="29"/>
      <c r="DM638" s="29"/>
      <c r="DN638" s="29"/>
      <c r="DO638" s="29"/>
      <c r="DP638" s="29"/>
      <c r="DQ638" s="29"/>
      <c r="DR638" s="29"/>
      <c r="DS638" s="29"/>
      <c r="DT638" s="29"/>
      <c r="DU638" s="29"/>
      <c r="DV638" s="29"/>
      <c r="DW638" s="29"/>
      <c r="DX638" s="29"/>
      <c r="DY638" s="29"/>
      <c r="DZ638" s="29"/>
      <c r="EA638" s="29"/>
      <c r="EB638" s="29"/>
      <c r="EC638" s="29"/>
      <c r="ED638" s="29"/>
      <c r="EE638" s="29"/>
      <c r="EF638" s="29"/>
      <c r="EG638" s="29"/>
      <c r="EH638" s="29"/>
      <c r="EI638" s="29"/>
      <c r="EJ638" s="29"/>
      <c r="EK638" s="29"/>
      <c r="EL638" s="29"/>
      <c r="EM638" s="29"/>
      <c r="EN638" s="29"/>
      <c r="EO638" s="29"/>
      <c r="EP638" s="29"/>
      <c r="EQ638" s="29"/>
      <c r="ER638" s="29"/>
      <c r="ES638" s="29"/>
      <c r="ET638" s="29"/>
      <c r="EU638" s="29"/>
      <c r="EV638" s="29"/>
      <c r="EW638" s="29"/>
      <c r="EX638" s="29"/>
      <c r="EY638" s="29"/>
      <c r="EZ638" s="29"/>
      <c r="FA638" s="29"/>
      <c r="FB638" s="29"/>
      <c r="FC638" s="29"/>
      <c r="FD638" s="29"/>
      <c r="FE638" s="29"/>
      <c r="FF638" s="29"/>
      <c r="FG638" s="29"/>
      <c r="FH638" s="29"/>
      <c r="FI638" s="29"/>
      <c r="FJ638" s="29"/>
      <c r="FK638" s="29"/>
      <c r="FL638" s="29"/>
      <c r="FM638" s="29"/>
      <c r="FN638" s="29"/>
      <c r="FO638" s="29"/>
      <c r="FP638" s="29"/>
      <c r="FQ638" s="29"/>
      <c r="FR638" s="29"/>
      <c r="FS638" s="29"/>
      <c r="FT638" s="29"/>
      <c r="FU638" s="29"/>
      <c r="FV638" s="29"/>
      <c r="FW638" s="29"/>
      <c r="FX638" s="29"/>
      <c r="FY638" s="29"/>
      <c r="FZ638" s="29"/>
      <c r="GA638" s="29"/>
      <c r="GB638" s="29"/>
      <c r="GC638" s="29"/>
      <c r="GD638" s="29"/>
      <c r="GE638" s="29"/>
      <c r="GF638" s="29"/>
      <c r="GG638" s="29"/>
      <c r="GH638" s="29"/>
      <c r="GI638" s="29"/>
      <c r="GJ638" s="29"/>
      <c r="GK638" s="29"/>
      <c r="GL638" s="29"/>
      <c r="GM638" s="29"/>
      <c r="GN638" s="29"/>
      <c r="GO638" s="29"/>
      <c r="GP638" s="29"/>
      <c r="GQ638" s="29"/>
      <c r="GR638" s="29"/>
      <c r="GS638" s="29"/>
      <c r="GT638" s="29"/>
      <c r="GU638" s="29"/>
      <c r="GV638" s="29"/>
      <c r="GW638" s="29"/>
      <c r="GX638" s="29"/>
      <c r="GY638" s="29"/>
      <c r="GZ638" s="29"/>
      <c r="HA638" s="29"/>
      <c r="HB638" s="29"/>
      <c r="HC638" s="29"/>
      <c r="HD638" s="29"/>
      <c r="HE638" s="29"/>
      <c r="HF638" s="29"/>
      <c r="HG638" s="29"/>
      <c r="HH638" s="29"/>
      <c r="HI638" s="29"/>
      <c r="HJ638" s="29"/>
      <c r="HK638" s="29"/>
      <c r="HL638" s="29"/>
      <c r="HM638" s="29"/>
      <c r="HN638" s="29"/>
      <c r="HO638" s="29"/>
      <c r="HP638" s="29"/>
      <c r="HQ638" s="29"/>
      <c r="HR638" s="29"/>
      <c r="HS638" s="29"/>
      <c r="HT638" s="29"/>
      <c r="HU638" s="29"/>
      <c r="HV638" s="29"/>
      <c r="HW638" s="29"/>
      <c r="HX638" s="29"/>
      <c r="HY638" s="29"/>
      <c r="HZ638" s="29"/>
      <c r="IA638" s="29"/>
      <c r="IB638" s="29"/>
      <c r="IC638" s="29"/>
      <c r="ID638" s="29"/>
      <c r="IE638" s="29"/>
      <c r="IF638" s="29"/>
      <c r="IG638" s="29"/>
    </row>
    <row r="639" spans="1:11" ht="17.25">
      <c r="A639" s="89"/>
      <c r="B639" s="89"/>
      <c r="C639" s="89"/>
      <c r="D639" s="89"/>
      <c r="E639" s="89"/>
      <c r="F639" s="89"/>
      <c r="G639" s="89"/>
      <c r="H639" s="89"/>
      <c r="I639" s="89"/>
      <c r="J639" s="89"/>
      <c r="K639" s="89"/>
    </row>
    <row r="640" spans="1:11" ht="17.25">
      <c r="A640" s="42"/>
      <c r="B640" s="43"/>
      <c r="C640" s="43"/>
      <c r="D640" s="43"/>
      <c r="E640" s="43"/>
      <c r="F640" s="43"/>
      <c r="G640" s="43"/>
      <c r="H640" s="43"/>
      <c r="I640" s="44"/>
      <c r="J640" s="44"/>
      <c r="K640" s="44"/>
    </row>
    <row r="641" spans="1:11" ht="17.25">
      <c r="A641" s="42"/>
      <c r="B641" s="43"/>
      <c r="C641" s="43"/>
      <c r="D641" s="45"/>
      <c r="E641" s="43"/>
      <c r="F641" s="43"/>
      <c r="G641" s="43"/>
      <c r="H641" s="43"/>
      <c r="I641" s="44"/>
      <c r="J641" s="44"/>
      <c r="K641" s="44"/>
    </row>
    <row r="642" spans="1:11" ht="17.25">
      <c r="A642" s="42"/>
      <c r="B642" s="43"/>
      <c r="C642" s="43"/>
      <c r="D642" s="43"/>
      <c r="E642" s="43"/>
      <c r="F642" s="43"/>
      <c r="G642" s="43"/>
      <c r="H642" s="43"/>
      <c r="I642" s="44"/>
      <c r="J642" s="44"/>
      <c r="K642" s="44"/>
    </row>
    <row r="643" spans="1:11" ht="17.25">
      <c r="A643" s="42"/>
      <c r="B643" s="43"/>
      <c r="C643" s="43"/>
      <c r="D643" s="43"/>
      <c r="E643" s="43"/>
      <c r="F643" s="43"/>
      <c r="G643" s="43"/>
      <c r="H643" s="43"/>
      <c r="I643" s="44"/>
      <c r="J643" s="44"/>
      <c r="K643" s="44"/>
    </row>
    <row r="644" spans="1:11" ht="17.25">
      <c r="A644" s="42"/>
      <c r="B644" s="43"/>
      <c r="C644" s="43"/>
      <c r="D644" s="43"/>
      <c r="E644" s="43"/>
      <c r="F644" s="43"/>
      <c r="G644" s="43"/>
      <c r="H644" s="43"/>
      <c r="I644" s="44"/>
      <c r="J644" s="44"/>
      <c r="K644" s="44"/>
    </row>
    <row r="645" spans="1:11" ht="17.25">
      <c r="A645" s="42"/>
      <c r="B645" s="43"/>
      <c r="C645" s="43"/>
      <c r="D645" s="43"/>
      <c r="E645" s="43"/>
      <c r="F645" s="43"/>
      <c r="G645" s="43"/>
      <c r="H645" s="43"/>
      <c r="I645" s="44"/>
      <c r="J645" s="44"/>
      <c r="K645" s="44"/>
    </row>
    <row r="646" spans="1:11" ht="17.25">
      <c r="A646" s="42"/>
      <c r="B646" s="43"/>
      <c r="C646" s="43"/>
      <c r="D646" s="43"/>
      <c r="E646" s="43"/>
      <c r="F646" s="43"/>
      <c r="G646" s="43"/>
      <c r="H646" s="43"/>
      <c r="I646" s="44"/>
      <c r="J646" s="44"/>
      <c r="K646" s="44"/>
    </row>
    <row r="647" spans="1:11" ht="17.25">
      <c r="A647" s="42"/>
      <c r="B647" s="43"/>
      <c r="C647" s="43"/>
      <c r="D647" s="43"/>
      <c r="E647" s="43"/>
      <c r="F647" s="43"/>
      <c r="G647" s="43"/>
      <c r="H647" s="43"/>
      <c r="I647" s="44"/>
      <c r="J647" s="44"/>
      <c r="K647" s="44"/>
    </row>
    <row r="648" spans="1:11" ht="17.25">
      <c r="A648" s="42"/>
      <c r="B648" s="43"/>
      <c r="C648" s="43"/>
      <c r="D648" s="43"/>
      <c r="E648" s="43"/>
      <c r="F648" s="43"/>
      <c r="G648" s="43"/>
      <c r="H648" s="43"/>
      <c r="I648" s="44"/>
      <c r="J648" s="44"/>
      <c r="K648" s="44"/>
    </row>
    <row r="649" spans="1:11" ht="17.25">
      <c r="A649" s="42"/>
      <c r="B649" s="43"/>
      <c r="C649" s="43"/>
      <c r="D649" s="43"/>
      <c r="E649" s="43"/>
      <c r="F649" s="43"/>
      <c r="G649" s="43"/>
      <c r="H649" s="43"/>
      <c r="I649" s="44"/>
      <c r="J649" s="44"/>
      <c r="K649" s="44"/>
    </row>
    <row r="650" spans="1:11" ht="17.25">
      <c r="A650" s="42"/>
      <c r="B650" s="43"/>
      <c r="C650" s="43"/>
      <c r="D650" s="43"/>
      <c r="E650" s="43"/>
      <c r="F650" s="43"/>
      <c r="G650" s="43"/>
      <c r="H650" s="43"/>
      <c r="I650" s="44"/>
      <c r="J650" s="44"/>
      <c r="K650" s="44"/>
    </row>
    <row r="651" spans="1:11" ht="17.25">
      <c r="A651" s="42"/>
      <c r="B651" s="43"/>
      <c r="C651" s="43"/>
      <c r="D651" s="43"/>
      <c r="E651" s="43"/>
      <c r="F651" s="43"/>
      <c r="G651" s="43"/>
      <c r="H651" s="43"/>
      <c r="I651" s="44"/>
      <c r="J651" s="44"/>
      <c r="K651" s="44"/>
    </row>
    <row r="652" spans="1:11" ht="17.25">
      <c r="A652" s="42"/>
      <c r="B652" s="43"/>
      <c r="C652" s="43"/>
      <c r="D652" s="43"/>
      <c r="E652" s="43"/>
      <c r="F652" s="43"/>
      <c r="G652" s="43"/>
      <c r="H652" s="43"/>
      <c r="I652" s="44"/>
      <c r="J652" s="44"/>
      <c r="K652" s="44"/>
    </row>
    <row r="653" spans="1:11" ht="17.25">
      <c r="A653" s="42"/>
      <c r="B653" s="43"/>
      <c r="C653" s="43"/>
      <c r="D653" s="43"/>
      <c r="E653" s="43"/>
      <c r="F653" s="43"/>
      <c r="G653" s="43"/>
      <c r="H653" s="43"/>
      <c r="I653" s="44"/>
      <c r="J653" s="44"/>
      <c r="K653" s="44"/>
    </row>
    <row r="654" spans="1:11" ht="17.25">
      <c r="A654" s="42"/>
      <c r="B654" s="43"/>
      <c r="C654" s="43"/>
      <c r="D654" s="43"/>
      <c r="E654" s="43"/>
      <c r="F654" s="43"/>
      <c r="G654" s="43"/>
      <c r="H654" s="43"/>
      <c r="I654" s="44"/>
      <c r="J654" s="44"/>
      <c r="K654" s="44"/>
    </row>
    <row r="655" spans="1:11" ht="17.25">
      <c r="A655" s="42"/>
      <c r="B655" s="43"/>
      <c r="C655" s="43"/>
      <c r="D655" s="43"/>
      <c r="E655" s="43"/>
      <c r="F655" s="43"/>
      <c r="G655" s="43"/>
      <c r="H655" s="43"/>
      <c r="I655" s="44"/>
      <c r="J655" s="44"/>
      <c r="K655" s="44"/>
    </row>
    <row r="656" spans="1:11" ht="17.25">
      <c r="A656" s="42"/>
      <c r="B656" s="43"/>
      <c r="C656" s="43"/>
      <c r="D656" s="43"/>
      <c r="E656" s="43"/>
      <c r="F656" s="43"/>
      <c r="G656" s="43"/>
      <c r="H656" s="43"/>
      <c r="I656" s="44"/>
      <c r="J656" s="44"/>
      <c r="K656" s="44"/>
    </row>
    <row r="657" spans="1:11" ht="17.25">
      <c r="A657" s="42"/>
      <c r="B657" s="43"/>
      <c r="C657" s="43"/>
      <c r="D657" s="43"/>
      <c r="E657" s="43"/>
      <c r="F657" s="43"/>
      <c r="G657" s="43"/>
      <c r="H657" s="43"/>
      <c r="I657" s="44"/>
      <c r="J657" s="44"/>
      <c r="K657" s="44"/>
    </row>
    <row r="658" spans="1:11" ht="17.25">
      <c r="A658" s="42"/>
      <c r="B658" s="43"/>
      <c r="C658" s="43"/>
      <c r="D658" s="43"/>
      <c r="E658" s="43"/>
      <c r="F658" s="43"/>
      <c r="G658" s="43"/>
      <c r="H658" s="43"/>
      <c r="I658" s="44"/>
      <c r="J658" s="44"/>
      <c r="K658" s="44"/>
    </row>
    <row r="659" spans="1:11" ht="17.25">
      <c r="A659" s="42"/>
      <c r="B659" s="43"/>
      <c r="C659" s="43"/>
      <c r="D659" s="43"/>
      <c r="E659" s="43"/>
      <c r="F659" s="43"/>
      <c r="G659" s="43"/>
      <c r="H659" s="43"/>
      <c r="I659" s="44"/>
      <c r="J659" s="44"/>
      <c r="K659" s="44"/>
    </row>
    <row r="660" spans="1:11" ht="17.25">
      <c r="A660" s="42"/>
      <c r="B660" s="43"/>
      <c r="C660" s="43"/>
      <c r="D660" s="43"/>
      <c r="E660" s="43"/>
      <c r="F660" s="43"/>
      <c r="G660" s="43"/>
      <c r="H660" s="43"/>
      <c r="I660" s="44"/>
      <c r="J660" s="44"/>
      <c r="K660" s="44"/>
    </row>
    <row r="661" spans="1:11" ht="17.25">
      <c r="A661" s="42"/>
      <c r="B661" s="43"/>
      <c r="C661" s="43"/>
      <c r="D661" s="43"/>
      <c r="E661" s="43"/>
      <c r="F661" s="43"/>
      <c r="G661" s="43"/>
      <c r="H661" s="43"/>
      <c r="I661" s="44"/>
      <c r="J661" s="44"/>
      <c r="K661" s="44"/>
    </row>
    <row r="662" spans="1:11" ht="17.25">
      <c r="A662" s="42"/>
      <c r="B662" s="43"/>
      <c r="C662" s="43"/>
      <c r="D662" s="43"/>
      <c r="E662" s="43"/>
      <c r="F662" s="43"/>
      <c r="G662" s="43"/>
      <c r="H662" s="43"/>
      <c r="I662" s="44"/>
      <c r="J662" s="44"/>
      <c r="K662" s="44"/>
    </row>
    <row r="663" spans="1:11" ht="17.25">
      <c r="A663" s="42"/>
      <c r="B663" s="43"/>
      <c r="C663" s="43"/>
      <c r="D663" s="43"/>
      <c r="E663" s="43"/>
      <c r="F663" s="43"/>
      <c r="G663" s="43"/>
      <c r="H663" s="43"/>
      <c r="I663" s="44"/>
      <c r="J663" s="44"/>
      <c r="K663" s="44"/>
    </row>
    <row r="664" spans="1:11" ht="17.25">
      <c r="A664" s="42"/>
      <c r="B664" s="43"/>
      <c r="C664" s="43"/>
      <c r="D664" s="43"/>
      <c r="E664" s="43"/>
      <c r="F664" s="43"/>
      <c r="G664" s="43"/>
      <c r="H664" s="43"/>
      <c r="I664" s="44"/>
      <c r="J664" s="44"/>
      <c r="K664" s="44"/>
    </row>
    <row r="665" spans="1:11" ht="17.25">
      <c r="A665" s="42"/>
      <c r="B665" s="43"/>
      <c r="C665" s="43"/>
      <c r="D665" s="43"/>
      <c r="E665" s="43"/>
      <c r="F665" s="43"/>
      <c r="G665" s="43"/>
      <c r="H665" s="43"/>
      <c r="I665" s="44"/>
      <c r="J665" s="44"/>
      <c r="K665" s="44"/>
    </row>
    <row r="666" spans="1:11" ht="17.25">
      <c r="A666" s="42"/>
      <c r="B666" s="43"/>
      <c r="C666" s="43"/>
      <c r="D666" s="43"/>
      <c r="E666" s="43"/>
      <c r="F666" s="43"/>
      <c r="G666" s="43"/>
      <c r="H666" s="43"/>
      <c r="I666" s="44"/>
      <c r="J666" s="44"/>
      <c r="K666" s="44"/>
    </row>
    <row r="667" spans="1:11" ht="17.25">
      <c r="A667" s="42"/>
      <c r="B667" s="43"/>
      <c r="C667" s="43"/>
      <c r="D667" s="43"/>
      <c r="E667" s="43"/>
      <c r="F667" s="43"/>
      <c r="G667" s="43"/>
      <c r="H667" s="43"/>
      <c r="I667" s="44"/>
      <c r="J667" s="44"/>
      <c r="K667" s="44"/>
    </row>
    <row r="668" spans="1:11" ht="17.25">
      <c r="A668" s="42"/>
      <c r="B668" s="43"/>
      <c r="C668" s="43"/>
      <c r="D668" s="43"/>
      <c r="E668" s="43"/>
      <c r="F668" s="43"/>
      <c r="G668" s="43"/>
      <c r="H668" s="43"/>
      <c r="I668" s="44"/>
      <c r="J668" s="44"/>
      <c r="K668" s="44"/>
    </row>
    <row r="669" spans="1:11" ht="17.25">
      <c r="A669" s="42"/>
      <c r="B669" s="43"/>
      <c r="C669" s="43"/>
      <c r="D669" s="43"/>
      <c r="E669" s="43"/>
      <c r="F669" s="43"/>
      <c r="G669" s="43"/>
      <c r="H669" s="43"/>
      <c r="I669" s="44"/>
      <c r="J669" s="44"/>
      <c r="K669" s="44"/>
    </row>
    <row r="670" spans="1:11" ht="17.25">
      <c r="A670" s="42"/>
      <c r="B670" s="43"/>
      <c r="C670" s="43"/>
      <c r="D670" s="43"/>
      <c r="E670" s="43"/>
      <c r="F670" s="43"/>
      <c r="G670" s="43"/>
      <c r="H670" s="43"/>
      <c r="I670" s="44"/>
      <c r="J670" s="44"/>
      <c r="K670" s="44"/>
    </row>
    <row r="671" spans="1:11" ht="17.25">
      <c r="A671" s="42"/>
      <c r="B671" s="43"/>
      <c r="C671" s="43"/>
      <c r="D671" s="43"/>
      <c r="E671" s="43"/>
      <c r="F671" s="43"/>
      <c r="G671" s="43"/>
      <c r="H671" s="43"/>
      <c r="I671" s="44"/>
      <c r="J671" s="44"/>
      <c r="K671" s="44"/>
    </row>
    <row r="672" spans="1:11" ht="17.25">
      <c r="A672" s="42"/>
      <c r="B672" s="43"/>
      <c r="C672" s="43"/>
      <c r="D672" s="43"/>
      <c r="E672" s="43"/>
      <c r="F672" s="43"/>
      <c r="G672" s="43"/>
      <c r="H672" s="43"/>
      <c r="I672" s="44"/>
      <c r="J672" s="44"/>
      <c r="K672" s="44"/>
    </row>
    <row r="673" spans="1:11" ht="17.25">
      <c r="A673" s="46"/>
      <c r="B673" s="47"/>
      <c r="C673" s="47"/>
      <c r="D673" s="47"/>
      <c r="E673" s="47"/>
      <c r="F673" s="47"/>
      <c r="G673" s="47"/>
      <c r="H673" s="47"/>
      <c r="I673" s="44"/>
      <c r="J673" s="44"/>
      <c r="K673" s="44"/>
    </row>
    <row r="674" spans="1:11" ht="17.25">
      <c r="A674" s="46"/>
      <c r="B674" s="47"/>
      <c r="C674" s="47"/>
      <c r="D674" s="47"/>
      <c r="E674" s="47"/>
      <c r="F674" s="47"/>
      <c r="G674" s="47"/>
      <c r="H674" s="47"/>
      <c r="I674" s="44"/>
      <c r="J674" s="44"/>
      <c r="K674" s="44"/>
    </row>
    <row r="675" spans="1:11" ht="17.25">
      <c r="A675" s="46"/>
      <c r="B675" s="47"/>
      <c r="C675" s="47"/>
      <c r="D675" s="47"/>
      <c r="E675" s="47"/>
      <c r="F675" s="47"/>
      <c r="G675" s="47"/>
      <c r="H675" s="47"/>
      <c r="I675" s="44"/>
      <c r="J675" s="44"/>
      <c r="K675" s="44"/>
    </row>
    <row r="676" spans="1:11" ht="17.25">
      <c r="A676" s="46"/>
      <c r="B676" s="47"/>
      <c r="C676" s="47"/>
      <c r="D676" s="47"/>
      <c r="E676" s="47"/>
      <c r="F676" s="47"/>
      <c r="G676" s="47"/>
      <c r="H676" s="47"/>
      <c r="I676" s="44"/>
      <c r="J676" s="44"/>
      <c r="K676" s="44"/>
    </row>
    <row r="677" spans="1:11" ht="17.25">
      <c r="A677" s="46"/>
      <c r="B677" s="47"/>
      <c r="C677" s="47"/>
      <c r="D677" s="47"/>
      <c r="E677" s="47"/>
      <c r="F677" s="47"/>
      <c r="G677" s="47"/>
      <c r="H677" s="47"/>
      <c r="I677" s="44"/>
      <c r="J677" s="44"/>
      <c r="K677" s="44"/>
    </row>
    <row r="678" spans="1:11" ht="17.25">
      <c r="A678" s="46"/>
      <c r="B678" s="47"/>
      <c r="C678" s="47"/>
      <c r="D678" s="47"/>
      <c r="E678" s="47"/>
      <c r="F678" s="47"/>
      <c r="G678" s="47"/>
      <c r="H678" s="47"/>
      <c r="I678" s="44"/>
      <c r="J678" s="44"/>
      <c r="K678" s="44"/>
    </row>
    <row r="679" spans="1:11" ht="17.25">
      <c r="A679" s="46"/>
      <c r="B679" s="47"/>
      <c r="C679" s="47"/>
      <c r="D679" s="47"/>
      <c r="E679" s="47"/>
      <c r="F679" s="47"/>
      <c r="G679" s="47"/>
      <c r="H679" s="47"/>
      <c r="I679" s="44"/>
      <c r="J679" s="44"/>
      <c r="K679" s="44"/>
    </row>
    <row r="680" spans="1:11" ht="17.25">
      <c r="A680" s="46"/>
      <c r="B680" s="47"/>
      <c r="C680" s="47"/>
      <c r="D680" s="47"/>
      <c r="E680" s="47"/>
      <c r="F680" s="47"/>
      <c r="G680" s="47"/>
      <c r="H680" s="47"/>
      <c r="I680" s="44"/>
      <c r="J680" s="44"/>
      <c r="K680" s="44"/>
    </row>
    <row r="681" spans="1:11" ht="17.25">
      <c r="A681" s="46"/>
      <c r="B681" s="47"/>
      <c r="C681" s="47"/>
      <c r="D681" s="47"/>
      <c r="E681" s="47"/>
      <c r="F681" s="47"/>
      <c r="G681" s="47"/>
      <c r="H681" s="47"/>
      <c r="I681" s="44"/>
      <c r="J681" s="44"/>
      <c r="K681" s="44"/>
    </row>
    <row r="682" spans="1:11" ht="17.25">
      <c r="A682" s="46"/>
      <c r="B682" s="47"/>
      <c r="C682" s="47"/>
      <c r="D682" s="47"/>
      <c r="E682" s="47"/>
      <c r="F682" s="47"/>
      <c r="G682" s="47"/>
      <c r="H682" s="47"/>
      <c r="I682" s="44"/>
      <c r="J682" s="44"/>
      <c r="K682" s="44"/>
    </row>
    <row r="683" spans="1:11" ht="17.25">
      <c r="A683" s="46"/>
      <c r="B683" s="47"/>
      <c r="C683" s="47"/>
      <c r="D683" s="47"/>
      <c r="E683" s="47"/>
      <c r="F683" s="47"/>
      <c r="G683" s="47"/>
      <c r="H683" s="47"/>
      <c r="I683" s="44"/>
      <c r="J683" s="44"/>
      <c r="K683" s="44"/>
    </row>
    <row r="684" spans="1:11" ht="17.25">
      <c r="A684" s="46"/>
      <c r="B684" s="47"/>
      <c r="C684" s="47"/>
      <c r="D684" s="47"/>
      <c r="E684" s="47"/>
      <c r="F684" s="47"/>
      <c r="G684" s="47"/>
      <c r="H684" s="47"/>
      <c r="I684" s="44"/>
      <c r="J684" s="44"/>
      <c r="K684" s="44"/>
    </row>
    <row r="685" spans="1:11" ht="17.25">
      <c r="A685" s="46"/>
      <c r="B685" s="47"/>
      <c r="C685" s="47"/>
      <c r="D685" s="47"/>
      <c r="E685" s="47"/>
      <c r="F685" s="47"/>
      <c r="G685" s="47"/>
      <c r="H685" s="47"/>
      <c r="I685" s="44"/>
      <c r="J685" s="44"/>
      <c r="K685" s="44"/>
    </row>
    <row r="686" spans="1:11" ht="17.25">
      <c r="A686" s="46"/>
      <c r="B686" s="47"/>
      <c r="C686" s="47"/>
      <c r="D686" s="47"/>
      <c r="E686" s="47"/>
      <c r="F686" s="47"/>
      <c r="G686" s="47"/>
      <c r="H686" s="47"/>
      <c r="I686" s="44"/>
      <c r="J686" s="44"/>
      <c r="K686" s="44"/>
    </row>
    <row r="687" spans="1:11" ht="17.25">
      <c r="A687" s="46"/>
      <c r="B687" s="47"/>
      <c r="C687" s="47"/>
      <c r="D687" s="47"/>
      <c r="E687" s="47"/>
      <c r="F687" s="47"/>
      <c r="G687" s="47"/>
      <c r="H687" s="47"/>
      <c r="I687" s="44"/>
      <c r="J687" s="44"/>
      <c r="K687" s="44"/>
    </row>
    <row r="688" spans="1:11" ht="17.25">
      <c r="A688" s="46"/>
      <c r="B688" s="47"/>
      <c r="C688" s="47"/>
      <c r="D688" s="47"/>
      <c r="E688" s="47"/>
      <c r="F688" s="47"/>
      <c r="G688" s="47"/>
      <c r="H688" s="47"/>
      <c r="I688" s="44"/>
      <c r="J688" s="44"/>
      <c r="K688" s="44"/>
    </row>
    <row r="689" spans="1:11" ht="17.25">
      <c r="A689" s="46"/>
      <c r="B689" s="47"/>
      <c r="C689" s="47"/>
      <c r="D689" s="47"/>
      <c r="E689" s="47"/>
      <c r="F689" s="47"/>
      <c r="G689" s="47"/>
      <c r="H689" s="47"/>
      <c r="I689" s="44"/>
      <c r="J689" s="44"/>
      <c r="K689" s="44"/>
    </row>
    <row r="690" spans="1:11" ht="17.25">
      <c r="A690" s="46"/>
      <c r="B690" s="47"/>
      <c r="C690" s="47"/>
      <c r="D690" s="47"/>
      <c r="E690" s="47"/>
      <c r="F690" s="47"/>
      <c r="G690" s="47"/>
      <c r="H690" s="47"/>
      <c r="I690" s="44"/>
      <c r="J690" s="44"/>
      <c r="K690" s="44"/>
    </row>
    <row r="691" spans="1:11" ht="17.25">
      <c r="A691" s="46"/>
      <c r="B691" s="47"/>
      <c r="C691" s="47"/>
      <c r="D691" s="47"/>
      <c r="E691" s="47"/>
      <c r="F691" s="47"/>
      <c r="G691" s="47"/>
      <c r="H691" s="47"/>
      <c r="I691" s="44"/>
      <c r="J691" s="44"/>
      <c r="K691" s="44"/>
    </row>
    <row r="692" spans="1:11" ht="17.25">
      <c r="A692" s="46"/>
      <c r="B692" s="47"/>
      <c r="C692" s="47"/>
      <c r="D692" s="47"/>
      <c r="E692" s="47"/>
      <c r="F692" s="47"/>
      <c r="G692" s="47"/>
      <c r="H692" s="47"/>
      <c r="I692" s="44"/>
      <c r="J692" s="44"/>
      <c r="K692" s="44"/>
    </row>
    <row r="693" spans="1:11" ht="17.25">
      <c r="A693" s="46"/>
      <c r="B693" s="47"/>
      <c r="C693" s="47"/>
      <c r="D693" s="47"/>
      <c r="E693" s="47"/>
      <c r="F693" s="47"/>
      <c r="G693" s="47"/>
      <c r="H693" s="47"/>
      <c r="I693" s="44"/>
      <c r="J693" s="44"/>
      <c r="K693" s="44"/>
    </row>
    <row r="694" spans="1:11" ht="17.25">
      <c r="A694" s="46"/>
      <c r="B694" s="47"/>
      <c r="C694" s="47"/>
      <c r="D694" s="47"/>
      <c r="E694" s="47"/>
      <c r="F694" s="47"/>
      <c r="G694" s="47"/>
      <c r="H694" s="47"/>
      <c r="I694" s="44"/>
      <c r="J694" s="44"/>
      <c r="K694" s="44"/>
    </row>
    <row r="695" spans="1:11" ht="17.25">
      <c r="A695" s="46"/>
      <c r="B695" s="47"/>
      <c r="C695" s="47"/>
      <c r="D695" s="47"/>
      <c r="E695" s="47"/>
      <c r="F695" s="47"/>
      <c r="G695" s="47"/>
      <c r="H695" s="47"/>
      <c r="I695" s="44"/>
      <c r="J695" s="44"/>
      <c r="K695" s="44"/>
    </row>
    <row r="696" spans="1:11" ht="17.25">
      <c r="A696" s="46"/>
      <c r="B696" s="47"/>
      <c r="C696" s="47"/>
      <c r="D696" s="47"/>
      <c r="E696" s="47"/>
      <c r="F696" s="47"/>
      <c r="G696" s="47"/>
      <c r="H696" s="47"/>
      <c r="I696" s="44"/>
      <c r="J696" s="44"/>
      <c r="K696" s="44"/>
    </row>
    <row r="697" spans="1:11" ht="17.25">
      <c r="A697" s="46"/>
      <c r="B697" s="47"/>
      <c r="C697" s="47"/>
      <c r="D697" s="47"/>
      <c r="E697" s="47"/>
      <c r="F697" s="47"/>
      <c r="G697" s="47"/>
      <c r="H697" s="47"/>
      <c r="I697" s="44"/>
      <c r="J697" s="44"/>
      <c r="K697" s="44"/>
    </row>
    <row r="698" spans="1:11" ht="17.25">
      <c r="A698" s="46"/>
      <c r="B698" s="47"/>
      <c r="C698" s="47"/>
      <c r="D698" s="47"/>
      <c r="E698" s="47"/>
      <c r="F698" s="47"/>
      <c r="G698" s="47"/>
      <c r="H698" s="47"/>
      <c r="I698" s="44"/>
      <c r="J698" s="44"/>
      <c r="K698" s="44"/>
    </row>
    <row r="699" spans="1:11" ht="17.25">
      <c r="A699" s="46"/>
      <c r="B699" s="47"/>
      <c r="C699" s="47"/>
      <c r="D699" s="47"/>
      <c r="E699" s="47"/>
      <c r="F699" s="47"/>
      <c r="G699" s="47"/>
      <c r="H699" s="47"/>
      <c r="I699" s="44"/>
      <c r="J699" s="44"/>
      <c r="K699" s="44"/>
    </row>
    <row r="700" spans="1:11" ht="17.25">
      <c r="A700" s="46"/>
      <c r="B700" s="47"/>
      <c r="C700" s="47"/>
      <c r="D700" s="47"/>
      <c r="E700" s="47"/>
      <c r="F700" s="47"/>
      <c r="G700" s="47"/>
      <c r="H700" s="47"/>
      <c r="I700" s="44"/>
      <c r="J700" s="44"/>
      <c r="K700" s="44"/>
    </row>
    <row r="701" spans="1:11" ht="17.25">
      <c r="A701" s="46"/>
      <c r="B701" s="47"/>
      <c r="C701" s="47"/>
      <c r="D701" s="47"/>
      <c r="E701" s="47"/>
      <c r="F701" s="47"/>
      <c r="G701" s="47"/>
      <c r="H701" s="47"/>
      <c r="I701" s="44"/>
      <c r="J701" s="44"/>
      <c r="K701" s="44"/>
    </row>
    <row r="702" spans="1:11" ht="17.25">
      <c r="A702" s="46"/>
      <c r="B702" s="47"/>
      <c r="C702" s="47"/>
      <c r="D702" s="47"/>
      <c r="E702" s="47"/>
      <c r="F702" s="47"/>
      <c r="G702" s="47"/>
      <c r="H702" s="47"/>
      <c r="I702" s="44"/>
      <c r="J702" s="44"/>
      <c r="K702" s="44"/>
    </row>
    <row r="703" spans="1:11" ht="17.25">
      <c r="A703" s="46"/>
      <c r="B703" s="47"/>
      <c r="C703" s="47"/>
      <c r="D703" s="47"/>
      <c r="E703" s="47"/>
      <c r="F703" s="47"/>
      <c r="G703" s="47"/>
      <c r="H703" s="47"/>
      <c r="I703" s="44"/>
      <c r="J703" s="44"/>
      <c r="K703" s="44"/>
    </row>
    <row r="704" spans="1:11" ht="17.25">
      <c r="A704" s="46"/>
      <c r="B704" s="47"/>
      <c r="C704" s="47"/>
      <c r="D704" s="47"/>
      <c r="E704" s="47"/>
      <c r="F704" s="47"/>
      <c r="G704" s="47"/>
      <c r="H704" s="47"/>
      <c r="I704" s="44"/>
      <c r="J704" s="44"/>
      <c r="K704" s="44"/>
    </row>
    <row r="705" spans="1:11" ht="17.25">
      <c r="A705" s="46"/>
      <c r="B705" s="47"/>
      <c r="C705" s="47"/>
      <c r="D705" s="47"/>
      <c r="E705" s="47"/>
      <c r="F705" s="47"/>
      <c r="G705" s="47"/>
      <c r="H705" s="47"/>
      <c r="I705" s="44"/>
      <c r="J705" s="44"/>
      <c r="K705" s="44"/>
    </row>
    <row r="706" spans="1:11" ht="17.25">
      <c r="A706" s="46"/>
      <c r="B706" s="47"/>
      <c r="C706" s="47"/>
      <c r="D706" s="47"/>
      <c r="E706" s="47"/>
      <c r="F706" s="47"/>
      <c r="G706" s="47"/>
      <c r="H706" s="47"/>
      <c r="I706" s="44"/>
      <c r="J706" s="44"/>
      <c r="K706" s="44"/>
    </row>
    <row r="707" spans="1:11" ht="17.25">
      <c r="A707" s="46"/>
      <c r="B707" s="47"/>
      <c r="C707" s="47"/>
      <c r="D707" s="47"/>
      <c r="E707" s="47"/>
      <c r="F707" s="47"/>
      <c r="G707" s="47"/>
      <c r="H707" s="47"/>
      <c r="I707" s="44"/>
      <c r="J707" s="44"/>
      <c r="K707" s="44"/>
    </row>
    <row r="708" spans="1:11" ht="17.25">
      <c r="A708" s="46"/>
      <c r="B708" s="47"/>
      <c r="C708" s="47"/>
      <c r="D708" s="47"/>
      <c r="E708" s="47"/>
      <c r="F708" s="47"/>
      <c r="G708" s="47"/>
      <c r="H708" s="47"/>
      <c r="I708" s="44"/>
      <c r="J708" s="44"/>
      <c r="K708" s="44"/>
    </row>
    <row r="709" spans="1:11" ht="17.25">
      <c r="A709" s="46"/>
      <c r="B709" s="47"/>
      <c r="C709" s="47"/>
      <c r="D709" s="47"/>
      <c r="E709" s="47"/>
      <c r="F709" s="47"/>
      <c r="G709" s="47"/>
      <c r="H709" s="47"/>
      <c r="I709" s="44"/>
      <c r="J709" s="44"/>
      <c r="K709" s="44"/>
    </row>
    <row r="710" spans="1:11" ht="17.25">
      <c r="A710" s="46"/>
      <c r="B710" s="47"/>
      <c r="C710" s="47"/>
      <c r="D710" s="47"/>
      <c r="E710" s="47"/>
      <c r="F710" s="47"/>
      <c r="G710" s="47"/>
      <c r="H710" s="47"/>
      <c r="I710" s="44"/>
      <c r="J710" s="44"/>
      <c r="K710" s="44"/>
    </row>
    <row r="711" spans="1:11" ht="17.25">
      <c r="A711" s="46"/>
      <c r="B711" s="47"/>
      <c r="C711" s="47"/>
      <c r="D711" s="47"/>
      <c r="E711" s="47"/>
      <c r="F711" s="47"/>
      <c r="G711" s="47"/>
      <c r="H711" s="47"/>
      <c r="I711" s="44"/>
      <c r="J711" s="44"/>
      <c r="K711" s="44"/>
    </row>
    <row r="712" spans="1:11" ht="17.25">
      <c r="A712" s="46"/>
      <c r="B712" s="47"/>
      <c r="C712" s="47"/>
      <c r="D712" s="47"/>
      <c r="E712" s="47"/>
      <c r="F712" s="47"/>
      <c r="G712" s="47"/>
      <c r="H712" s="47"/>
      <c r="I712" s="44"/>
      <c r="J712" s="44"/>
      <c r="K712" s="44"/>
    </row>
    <row r="713" spans="1:11" ht="17.25">
      <c r="A713" s="46"/>
      <c r="B713" s="47"/>
      <c r="C713" s="47"/>
      <c r="D713" s="47"/>
      <c r="E713" s="47"/>
      <c r="F713" s="47"/>
      <c r="G713" s="47"/>
      <c r="H713" s="47"/>
      <c r="I713" s="44"/>
      <c r="J713" s="44"/>
      <c r="K713" s="44"/>
    </row>
    <row r="714" spans="1:11" ht="17.25">
      <c r="A714" s="46"/>
      <c r="B714" s="47"/>
      <c r="C714" s="47"/>
      <c r="D714" s="47"/>
      <c r="E714" s="47"/>
      <c r="F714" s="47"/>
      <c r="G714" s="47"/>
      <c r="H714" s="47"/>
      <c r="I714" s="44"/>
      <c r="J714" s="44"/>
      <c r="K714" s="44"/>
    </row>
    <row r="715" spans="1:11" ht="17.25">
      <c r="A715" s="46"/>
      <c r="B715" s="47"/>
      <c r="C715" s="47"/>
      <c r="D715" s="47"/>
      <c r="E715" s="47"/>
      <c r="F715" s="47"/>
      <c r="G715" s="47"/>
      <c r="H715" s="47"/>
      <c r="I715" s="44"/>
      <c r="J715" s="44"/>
      <c r="K715" s="44"/>
    </row>
    <row r="716" spans="1:11" ht="17.25">
      <c r="A716" s="46"/>
      <c r="B716" s="47"/>
      <c r="C716" s="47"/>
      <c r="D716" s="47"/>
      <c r="E716" s="47"/>
      <c r="F716" s="47"/>
      <c r="G716" s="47"/>
      <c r="H716" s="47"/>
      <c r="I716" s="44"/>
      <c r="J716" s="44"/>
      <c r="K716" s="44"/>
    </row>
    <row r="717" spans="1:11" ht="17.25">
      <c r="A717" s="46"/>
      <c r="B717" s="47"/>
      <c r="C717" s="47"/>
      <c r="D717" s="47"/>
      <c r="E717" s="47"/>
      <c r="F717" s="47"/>
      <c r="G717" s="47"/>
      <c r="H717" s="47"/>
      <c r="I717" s="44"/>
      <c r="J717" s="44"/>
      <c r="K717" s="44"/>
    </row>
    <row r="718" spans="1:11" ht="17.25">
      <c r="A718" s="46"/>
      <c r="B718" s="47"/>
      <c r="C718" s="47"/>
      <c r="D718" s="47"/>
      <c r="E718" s="47"/>
      <c r="F718" s="47"/>
      <c r="G718" s="47"/>
      <c r="H718" s="47"/>
      <c r="I718" s="44"/>
      <c r="J718" s="44"/>
      <c r="K718" s="44"/>
    </row>
    <row r="719" spans="1:11" ht="17.25">
      <c r="A719" s="46"/>
      <c r="B719" s="47"/>
      <c r="C719" s="47"/>
      <c r="D719" s="47"/>
      <c r="E719" s="47"/>
      <c r="F719" s="47"/>
      <c r="G719" s="47"/>
      <c r="H719" s="47"/>
      <c r="I719" s="44"/>
      <c r="J719" s="44"/>
      <c r="K719" s="44"/>
    </row>
    <row r="720" spans="1:11" ht="17.25">
      <c r="A720" s="46"/>
      <c r="B720" s="47"/>
      <c r="C720" s="47"/>
      <c r="D720" s="47"/>
      <c r="E720" s="47"/>
      <c r="F720" s="47"/>
      <c r="G720" s="47"/>
      <c r="H720" s="47"/>
      <c r="I720" s="44"/>
      <c r="J720" s="44"/>
      <c r="K720" s="44"/>
    </row>
    <row r="721" spans="1:11" ht="17.25">
      <c r="A721" s="46"/>
      <c r="B721" s="47"/>
      <c r="C721" s="47"/>
      <c r="D721" s="47"/>
      <c r="E721" s="47"/>
      <c r="F721" s="47"/>
      <c r="G721" s="47"/>
      <c r="H721" s="47"/>
      <c r="I721" s="44"/>
      <c r="J721" s="44"/>
      <c r="K721" s="44"/>
    </row>
    <row r="722" spans="1:11" ht="17.25">
      <c r="A722" s="46"/>
      <c r="B722" s="47"/>
      <c r="C722" s="47"/>
      <c r="D722" s="47"/>
      <c r="E722" s="47"/>
      <c r="F722" s="47"/>
      <c r="G722" s="47"/>
      <c r="H722" s="47"/>
      <c r="I722" s="44"/>
      <c r="J722" s="44"/>
      <c r="K722" s="44"/>
    </row>
    <row r="723" spans="1:11" ht="17.25">
      <c r="A723" s="46"/>
      <c r="B723" s="47"/>
      <c r="C723" s="47"/>
      <c r="D723" s="47"/>
      <c r="E723" s="47"/>
      <c r="F723" s="47"/>
      <c r="G723" s="47"/>
      <c r="H723" s="47"/>
      <c r="I723" s="44"/>
      <c r="J723" s="44"/>
      <c r="K723" s="44"/>
    </row>
    <row r="724" spans="1:11" ht="17.25">
      <c r="A724" s="46"/>
      <c r="B724" s="47"/>
      <c r="C724" s="47"/>
      <c r="D724" s="47"/>
      <c r="E724" s="47"/>
      <c r="F724" s="47"/>
      <c r="G724" s="47"/>
      <c r="H724" s="47"/>
      <c r="I724" s="44"/>
      <c r="J724" s="44"/>
      <c r="K724" s="44"/>
    </row>
    <row r="725" spans="1:11" ht="17.25">
      <c r="A725" s="46"/>
      <c r="B725" s="47"/>
      <c r="C725" s="47"/>
      <c r="D725" s="47"/>
      <c r="E725" s="47"/>
      <c r="F725" s="47"/>
      <c r="G725" s="47"/>
      <c r="H725" s="47"/>
      <c r="I725" s="44"/>
      <c r="J725" s="44"/>
      <c r="K725" s="44"/>
    </row>
    <row r="726" spans="1:11" ht="17.25">
      <c r="A726" s="46"/>
      <c r="B726" s="47"/>
      <c r="C726" s="47"/>
      <c r="D726" s="47"/>
      <c r="E726" s="47"/>
      <c r="F726" s="47"/>
      <c r="G726" s="47"/>
      <c r="H726" s="47"/>
      <c r="I726" s="44"/>
      <c r="J726" s="44"/>
      <c r="K726" s="44"/>
    </row>
    <row r="727" spans="1:11" ht="17.25">
      <c r="A727" s="46"/>
      <c r="B727" s="47"/>
      <c r="C727" s="47"/>
      <c r="D727" s="47"/>
      <c r="E727" s="47"/>
      <c r="F727" s="47"/>
      <c r="G727" s="47"/>
      <c r="H727" s="47"/>
      <c r="I727" s="44"/>
      <c r="J727" s="44"/>
      <c r="K727" s="44"/>
    </row>
    <row r="728" spans="1:11" ht="17.25">
      <c r="A728" s="46"/>
      <c r="B728" s="47"/>
      <c r="C728" s="47"/>
      <c r="D728" s="47"/>
      <c r="E728" s="47"/>
      <c r="F728" s="47"/>
      <c r="G728" s="47"/>
      <c r="H728" s="47"/>
      <c r="I728" s="44"/>
      <c r="J728" s="44"/>
      <c r="K728" s="44"/>
    </row>
    <row r="729" spans="1:11" ht="17.25">
      <c r="A729" s="46"/>
      <c r="B729" s="47"/>
      <c r="C729" s="47"/>
      <c r="D729" s="47"/>
      <c r="E729" s="47"/>
      <c r="F729" s="47"/>
      <c r="G729" s="47"/>
      <c r="H729" s="47"/>
      <c r="I729" s="44"/>
      <c r="J729" s="44"/>
      <c r="K729" s="44"/>
    </row>
    <row r="730" spans="1:11" ht="17.25">
      <c r="A730" s="46"/>
      <c r="B730" s="47"/>
      <c r="C730" s="47"/>
      <c r="D730" s="47"/>
      <c r="E730" s="47"/>
      <c r="F730" s="47"/>
      <c r="G730" s="47"/>
      <c r="H730" s="47"/>
      <c r="I730" s="44"/>
      <c r="J730" s="44"/>
      <c r="K730" s="44"/>
    </row>
    <row r="731" spans="1:11" ht="17.25">
      <c r="A731" s="46"/>
      <c r="B731" s="47"/>
      <c r="C731" s="47"/>
      <c r="D731" s="47"/>
      <c r="E731" s="47"/>
      <c r="F731" s="47"/>
      <c r="G731" s="47"/>
      <c r="H731" s="47"/>
      <c r="I731" s="44"/>
      <c r="J731" s="44"/>
      <c r="K731" s="44"/>
    </row>
    <row r="732" spans="1:11" ht="17.25">
      <c r="A732" s="46"/>
      <c r="B732" s="47"/>
      <c r="C732" s="47"/>
      <c r="D732" s="47"/>
      <c r="E732" s="47"/>
      <c r="F732" s="47"/>
      <c r="G732" s="47"/>
      <c r="H732" s="47"/>
      <c r="I732" s="44"/>
      <c r="J732" s="44"/>
      <c r="K732" s="44"/>
    </row>
    <row r="733" spans="1:11" ht="17.25">
      <c r="A733" s="46"/>
      <c r="B733" s="47"/>
      <c r="C733" s="47"/>
      <c r="D733" s="47"/>
      <c r="E733" s="47"/>
      <c r="F733" s="47"/>
      <c r="G733" s="47"/>
      <c r="H733" s="47"/>
      <c r="I733" s="44"/>
      <c r="J733" s="44"/>
      <c r="K733" s="44"/>
    </row>
    <row r="734" spans="1:11" ht="17.25">
      <c r="A734" s="46"/>
      <c r="B734" s="47"/>
      <c r="C734" s="47"/>
      <c r="D734" s="47"/>
      <c r="E734" s="47"/>
      <c r="F734" s="47"/>
      <c r="G734" s="47"/>
      <c r="H734" s="47"/>
      <c r="I734" s="44"/>
      <c r="J734" s="44"/>
      <c r="K734" s="44"/>
    </row>
    <row r="735" spans="1:11" ht="17.25">
      <c r="A735" s="46"/>
      <c r="B735" s="47"/>
      <c r="C735" s="47"/>
      <c r="D735" s="47"/>
      <c r="E735" s="47"/>
      <c r="F735" s="47"/>
      <c r="G735" s="47"/>
      <c r="H735" s="47"/>
      <c r="I735" s="44"/>
      <c r="J735" s="44"/>
      <c r="K735" s="44"/>
    </row>
    <row r="736" spans="1:11" ht="17.25">
      <c r="A736" s="46"/>
      <c r="B736" s="47"/>
      <c r="C736" s="47"/>
      <c r="D736" s="47"/>
      <c r="E736" s="47"/>
      <c r="F736" s="47"/>
      <c r="G736" s="47"/>
      <c r="H736" s="47"/>
      <c r="I736" s="44"/>
      <c r="J736" s="44"/>
      <c r="K736" s="44"/>
    </row>
    <row r="737" spans="1:11" ht="17.25">
      <c r="A737" s="46"/>
      <c r="B737" s="47"/>
      <c r="C737" s="47"/>
      <c r="D737" s="47"/>
      <c r="E737" s="47"/>
      <c r="F737" s="47"/>
      <c r="G737" s="47"/>
      <c r="H737" s="47"/>
      <c r="I737" s="44"/>
      <c r="J737" s="44"/>
      <c r="K737" s="44"/>
    </row>
    <row r="738" spans="1:11" ht="17.25">
      <c r="A738" s="46"/>
      <c r="B738" s="47"/>
      <c r="C738" s="47"/>
      <c r="D738" s="47"/>
      <c r="E738" s="47"/>
      <c r="F738" s="47"/>
      <c r="G738" s="47"/>
      <c r="H738" s="47"/>
      <c r="I738" s="44"/>
      <c r="J738" s="44"/>
      <c r="K738" s="44"/>
    </row>
    <row r="739" spans="1:11" ht="17.25">
      <c r="A739" s="46"/>
      <c r="B739" s="47"/>
      <c r="C739" s="47"/>
      <c r="D739" s="47"/>
      <c r="E739" s="47"/>
      <c r="F739" s="47"/>
      <c r="G739" s="47"/>
      <c r="H739" s="47"/>
      <c r="I739" s="44"/>
      <c r="J739" s="44"/>
      <c r="K739" s="44"/>
    </row>
    <row r="740" spans="1:11" ht="17.25">
      <c r="A740" s="46"/>
      <c r="B740" s="47"/>
      <c r="C740" s="47"/>
      <c r="D740" s="47"/>
      <c r="E740" s="47"/>
      <c r="F740" s="47"/>
      <c r="G740" s="47"/>
      <c r="H740" s="47"/>
      <c r="I740" s="44"/>
      <c r="J740" s="44"/>
      <c r="K740" s="44"/>
    </row>
    <row r="741" spans="1:11" ht="17.25">
      <c r="A741" s="46"/>
      <c r="B741" s="47"/>
      <c r="C741" s="47"/>
      <c r="D741" s="47"/>
      <c r="E741" s="47"/>
      <c r="F741" s="47"/>
      <c r="G741" s="47"/>
      <c r="H741" s="47"/>
      <c r="I741" s="44"/>
      <c r="J741" s="44"/>
      <c r="K741" s="44"/>
    </row>
    <row r="742" spans="1:11" ht="17.25">
      <c r="A742" s="46"/>
      <c r="B742" s="47"/>
      <c r="C742" s="47"/>
      <c r="D742" s="47"/>
      <c r="E742" s="47"/>
      <c r="F742" s="47"/>
      <c r="G742" s="47"/>
      <c r="H742" s="47"/>
      <c r="I742" s="44"/>
      <c r="J742" s="44"/>
      <c r="K742" s="44"/>
    </row>
    <row r="743" spans="1:11" ht="17.25">
      <c r="A743" s="46"/>
      <c r="B743" s="47"/>
      <c r="C743" s="47"/>
      <c r="D743" s="47"/>
      <c r="E743" s="47"/>
      <c r="F743" s="47"/>
      <c r="G743" s="47"/>
      <c r="H743" s="47"/>
      <c r="I743" s="44"/>
      <c r="J743" s="44"/>
      <c r="K743" s="44"/>
    </row>
    <row r="744" spans="1:11" ht="17.25">
      <c r="A744" s="46"/>
      <c r="B744" s="47"/>
      <c r="C744" s="47"/>
      <c r="D744" s="47"/>
      <c r="E744" s="47"/>
      <c r="F744" s="47"/>
      <c r="G744" s="47"/>
      <c r="H744" s="47"/>
      <c r="I744" s="44"/>
      <c r="J744" s="44"/>
      <c r="K744" s="44"/>
    </row>
    <row r="745" spans="1:11" ht="17.25">
      <c r="A745" s="46"/>
      <c r="B745" s="47"/>
      <c r="C745" s="47"/>
      <c r="D745" s="47"/>
      <c r="E745" s="47"/>
      <c r="F745" s="47"/>
      <c r="G745" s="47"/>
      <c r="H745" s="47"/>
      <c r="I745" s="44"/>
      <c r="J745" s="44"/>
      <c r="K745" s="44"/>
    </row>
    <row r="746" spans="1:11" ht="17.25">
      <c r="A746" s="46"/>
      <c r="B746" s="47"/>
      <c r="C746" s="47"/>
      <c r="D746" s="47"/>
      <c r="E746" s="47"/>
      <c r="F746" s="47"/>
      <c r="G746" s="47"/>
      <c r="H746" s="47"/>
      <c r="I746" s="44"/>
      <c r="J746" s="44"/>
      <c r="K746" s="44"/>
    </row>
    <row r="747" spans="1:11" ht="17.25">
      <c r="A747" s="46"/>
      <c r="B747" s="47"/>
      <c r="C747" s="47"/>
      <c r="D747" s="47"/>
      <c r="E747" s="47"/>
      <c r="F747" s="47"/>
      <c r="G747" s="47"/>
      <c r="H747" s="47"/>
      <c r="I747" s="44"/>
      <c r="J747" s="44"/>
      <c r="K747" s="44"/>
    </row>
    <row r="748" spans="1:11" ht="17.25">
      <c r="A748" s="46"/>
      <c r="B748" s="47"/>
      <c r="C748" s="47"/>
      <c r="D748" s="47"/>
      <c r="E748" s="47"/>
      <c r="F748" s="47"/>
      <c r="G748" s="47"/>
      <c r="H748" s="47"/>
      <c r="I748" s="44"/>
      <c r="J748" s="44"/>
      <c r="K748" s="44"/>
    </row>
    <row r="749" spans="1:11" ht="17.25">
      <c r="A749" s="46"/>
      <c r="B749" s="47"/>
      <c r="C749" s="47"/>
      <c r="D749" s="47"/>
      <c r="E749" s="47"/>
      <c r="F749" s="47"/>
      <c r="G749" s="47"/>
      <c r="H749" s="47"/>
      <c r="I749" s="44"/>
      <c r="J749" s="44"/>
      <c r="K749" s="44"/>
    </row>
    <row r="750" spans="1:11" ht="17.25">
      <c r="A750" s="46"/>
      <c r="B750" s="47"/>
      <c r="C750" s="47"/>
      <c r="D750" s="47"/>
      <c r="E750" s="47"/>
      <c r="F750" s="47"/>
      <c r="G750" s="47"/>
      <c r="H750" s="47"/>
      <c r="I750" s="44"/>
      <c r="J750" s="44"/>
      <c r="K750" s="44"/>
    </row>
    <row r="751" spans="1:11" ht="17.25">
      <c r="A751" s="46"/>
      <c r="B751" s="47"/>
      <c r="C751" s="47"/>
      <c r="D751" s="47"/>
      <c r="E751" s="47"/>
      <c r="F751" s="47"/>
      <c r="G751" s="47"/>
      <c r="H751" s="47"/>
      <c r="I751" s="44"/>
      <c r="J751" s="44"/>
      <c r="K751" s="44"/>
    </row>
    <row r="752" spans="1:11" ht="17.25">
      <c r="A752" s="46"/>
      <c r="B752" s="47"/>
      <c r="C752" s="47"/>
      <c r="D752" s="47"/>
      <c r="E752" s="47"/>
      <c r="F752" s="47"/>
      <c r="G752" s="47"/>
      <c r="H752" s="47"/>
      <c r="I752" s="44"/>
      <c r="J752" s="44"/>
      <c r="K752" s="44"/>
    </row>
    <row r="753" spans="1:11" ht="17.25">
      <c r="A753" s="46"/>
      <c r="B753" s="47"/>
      <c r="C753" s="47"/>
      <c r="D753" s="47"/>
      <c r="E753" s="47"/>
      <c r="F753" s="47"/>
      <c r="G753" s="47"/>
      <c r="H753" s="47"/>
      <c r="I753" s="44"/>
      <c r="J753" s="44"/>
      <c r="K753" s="44"/>
    </row>
    <row r="754" spans="1:11" ht="17.25">
      <c r="A754" s="46"/>
      <c r="B754" s="47"/>
      <c r="C754" s="47"/>
      <c r="D754" s="47"/>
      <c r="E754" s="47"/>
      <c r="F754" s="47"/>
      <c r="G754" s="47"/>
      <c r="H754" s="47"/>
      <c r="I754" s="44"/>
      <c r="J754" s="44"/>
      <c r="K754" s="44"/>
    </row>
    <row r="755" spans="1:11" ht="17.25">
      <c r="A755" s="46"/>
      <c r="B755" s="47"/>
      <c r="C755" s="47"/>
      <c r="D755" s="47"/>
      <c r="E755" s="47"/>
      <c r="F755" s="47"/>
      <c r="G755" s="47"/>
      <c r="H755" s="47"/>
      <c r="I755" s="44"/>
      <c r="J755" s="44"/>
      <c r="K755" s="44"/>
    </row>
    <row r="756" spans="1:11" ht="17.25">
      <c r="A756" s="46"/>
      <c r="B756" s="47"/>
      <c r="C756" s="47"/>
      <c r="D756" s="47"/>
      <c r="E756" s="47"/>
      <c r="F756" s="47"/>
      <c r="G756" s="47"/>
      <c r="H756" s="47"/>
      <c r="I756" s="44"/>
      <c r="J756" s="44"/>
      <c r="K756" s="44"/>
    </row>
    <row r="757" spans="1:11" ht="17.25">
      <c r="A757" s="46"/>
      <c r="B757" s="47"/>
      <c r="C757" s="47"/>
      <c r="D757" s="47"/>
      <c r="E757" s="47"/>
      <c r="F757" s="47"/>
      <c r="G757" s="47"/>
      <c r="H757" s="47"/>
      <c r="I757" s="44"/>
      <c r="J757" s="44"/>
      <c r="K757" s="44"/>
    </row>
    <row r="758" spans="1:11" ht="17.25">
      <c r="A758" s="46"/>
      <c r="B758" s="47"/>
      <c r="C758" s="47"/>
      <c r="D758" s="47"/>
      <c r="E758" s="47"/>
      <c r="F758" s="47"/>
      <c r="G758" s="47"/>
      <c r="H758" s="47"/>
      <c r="I758" s="44"/>
      <c r="J758" s="44"/>
      <c r="K758" s="44"/>
    </row>
    <row r="759" spans="1:11" ht="17.25">
      <c r="A759" s="46"/>
      <c r="B759" s="47"/>
      <c r="C759" s="47"/>
      <c r="D759" s="47"/>
      <c r="E759" s="47"/>
      <c r="F759" s="47"/>
      <c r="G759" s="47"/>
      <c r="H759" s="47"/>
      <c r="I759" s="44"/>
      <c r="J759" s="44"/>
      <c r="K759" s="44"/>
    </row>
    <row r="760" spans="1:11" ht="17.25">
      <c r="A760" s="46"/>
      <c r="B760" s="47"/>
      <c r="C760" s="47"/>
      <c r="D760" s="47"/>
      <c r="E760" s="47"/>
      <c r="F760" s="47"/>
      <c r="G760" s="47"/>
      <c r="H760" s="47"/>
      <c r="I760" s="44"/>
      <c r="J760" s="44"/>
      <c r="K760" s="44"/>
    </row>
    <row r="761" spans="1:11" ht="17.25">
      <c r="A761" s="46"/>
      <c r="B761" s="47"/>
      <c r="C761" s="47"/>
      <c r="D761" s="47"/>
      <c r="E761" s="47"/>
      <c r="F761" s="47"/>
      <c r="G761" s="47"/>
      <c r="H761" s="47"/>
      <c r="I761" s="44"/>
      <c r="J761" s="44"/>
      <c r="K761" s="44"/>
    </row>
    <row r="762" spans="1:11" ht="17.25">
      <c r="A762" s="46"/>
      <c r="B762" s="47"/>
      <c r="C762" s="47"/>
      <c r="D762" s="47"/>
      <c r="E762" s="47"/>
      <c r="F762" s="47"/>
      <c r="G762" s="47"/>
      <c r="H762" s="47"/>
      <c r="I762" s="44"/>
      <c r="J762" s="44"/>
      <c r="K762" s="44"/>
    </row>
    <row r="763" spans="1:11" ht="17.25">
      <c r="A763" s="46"/>
      <c r="B763" s="47"/>
      <c r="C763" s="47"/>
      <c r="D763" s="47"/>
      <c r="E763" s="47"/>
      <c r="F763" s="47"/>
      <c r="G763" s="47"/>
      <c r="H763" s="47"/>
      <c r="I763" s="44"/>
      <c r="J763" s="44"/>
      <c r="K763" s="44"/>
    </row>
    <row r="764" spans="1:11" ht="17.25">
      <c r="A764" s="46"/>
      <c r="B764" s="47"/>
      <c r="C764" s="47"/>
      <c r="D764" s="47"/>
      <c r="E764" s="47"/>
      <c r="F764" s="47"/>
      <c r="G764" s="47"/>
      <c r="H764" s="47"/>
      <c r="I764" s="44"/>
      <c r="J764" s="44"/>
      <c r="K764" s="44"/>
    </row>
    <row r="765" spans="1:11" ht="17.25">
      <c r="A765" s="46"/>
      <c r="B765" s="47"/>
      <c r="C765" s="47"/>
      <c r="D765" s="47"/>
      <c r="E765" s="47"/>
      <c r="F765" s="47"/>
      <c r="G765" s="47"/>
      <c r="H765" s="47"/>
      <c r="I765" s="44"/>
      <c r="J765" s="44"/>
      <c r="K765" s="44"/>
    </row>
    <row r="766" spans="1:11" ht="17.25">
      <c r="A766" s="46"/>
      <c r="B766" s="47"/>
      <c r="C766" s="47"/>
      <c r="D766" s="47"/>
      <c r="E766" s="47"/>
      <c r="F766" s="47"/>
      <c r="G766" s="47"/>
      <c r="H766" s="47"/>
      <c r="I766" s="44"/>
      <c r="J766" s="44"/>
      <c r="K766" s="44"/>
    </row>
    <row r="767" spans="1:11" ht="17.25">
      <c r="A767" s="46"/>
      <c r="B767" s="47"/>
      <c r="C767" s="47"/>
      <c r="D767" s="47"/>
      <c r="E767" s="47"/>
      <c r="F767" s="47"/>
      <c r="G767" s="47"/>
      <c r="H767" s="47"/>
      <c r="I767" s="44"/>
      <c r="J767" s="44"/>
      <c r="K767" s="44"/>
    </row>
    <row r="768" spans="1:11" ht="17.25">
      <c r="A768" s="46"/>
      <c r="B768" s="47"/>
      <c r="C768" s="47"/>
      <c r="D768" s="47"/>
      <c r="E768" s="47"/>
      <c r="F768" s="47"/>
      <c r="G768" s="47"/>
      <c r="H768" s="47"/>
      <c r="I768" s="44"/>
      <c r="J768" s="44"/>
      <c r="K768" s="44"/>
    </row>
    <row r="769" spans="1:11" ht="17.25">
      <c r="A769" s="46"/>
      <c r="B769" s="47"/>
      <c r="C769" s="47"/>
      <c r="D769" s="47"/>
      <c r="E769" s="47"/>
      <c r="F769" s="47"/>
      <c r="G769" s="47"/>
      <c r="H769" s="47"/>
      <c r="I769" s="44"/>
      <c r="J769" s="44"/>
      <c r="K769" s="44"/>
    </row>
    <row r="770" spans="1:11" ht="17.25">
      <c r="A770" s="46"/>
      <c r="B770" s="47"/>
      <c r="C770" s="47"/>
      <c r="D770" s="47"/>
      <c r="E770" s="47"/>
      <c r="F770" s="47"/>
      <c r="G770" s="47"/>
      <c r="H770" s="47"/>
      <c r="I770" s="44"/>
      <c r="J770" s="44"/>
      <c r="K770" s="44"/>
    </row>
    <row r="771" spans="1:11" ht="17.25">
      <c r="A771" s="46"/>
      <c r="B771" s="47"/>
      <c r="C771" s="47"/>
      <c r="D771" s="47"/>
      <c r="E771" s="47"/>
      <c r="F771" s="47"/>
      <c r="G771" s="47"/>
      <c r="H771" s="47"/>
      <c r="I771" s="44"/>
      <c r="J771" s="44"/>
      <c r="K771" s="44"/>
    </row>
    <row r="772" spans="1:11" ht="17.25">
      <c r="A772" s="46"/>
      <c r="B772" s="47"/>
      <c r="C772" s="47"/>
      <c r="D772" s="47"/>
      <c r="E772" s="47"/>
      <c r="F772" s="47"/>
      <c r="G772" s="47"/>
      <c r="H772" s="47"/>
      <c r="I772" s="44"/>
      <c r="J772" s="44"/>
      <c r="K772" s="44"/>
    </row>
    <row r="773" spans="1:11" ht="17.25">
      <c r="A773" s="46"/>
      <c r="B773" s="47"/>
      <c r="C773" s="47"/>
      <c r="D773" s="47"/>
      <c r="E773" s="47"/>
      <c r="F773" s="47"/>
      <c r="G773" s="47"/>
      <c r="H773" s="47"/>
      <c r="I773" s="44"/>
      <c r="J773" s="44"/>
      <c r="K773" s="44"/>
    </row>
    <row r="774" spans="1:11" ht="17.25">
      <c r="A774" s="46"/>
      <c r="B774" s="47"/>
      <c r="C774" s="47"/>
      <c r="D774" s="47"/>
      <c r="E774" s="47"/>
      <c r="F774" s="47"/>
      <c r="G774" s="47"/>
      <c r="H774" s="47"/>
      <c r="I774" s="44"/>
      <c r="J774" s="44"/>
      <c r="K774" s="44"/>
    </row>
    <row r="775" spans="1:11" ht="17.25">
      <c r="A775" s="46"/>
      <c r="B775" s="47"/>
      <c r="C775" s="47"/>
      <c r="D775" s="47"/>
      <c r="E775" s="47"/>
      <c r="F775" s="47"/>
      <c r="G775" s="47"/>
      <c r="H775" s="47"/>
      <c r="I775" s="44"/>
      <c r="J775" s="44"/>
      <c r="K775" s="44"/>
    </row>
    <row r="776" spans="1:11" ht="17.25">
      <c r="A776" s="46"/>
      <c r="B776" s="47"/>
      <c r="C776" s="47"/>
      <c r="D776" s="47"/>
      <c r="E776" s="47"/>
      <c r="F776" s="47"/>
      <c r="G776" s="47"/>
      <c r="H776" s="47"/>
      <c r="I776" s="44"/>
      <c r="J776" s="44"/>
      <c r="K776" s="44"/>
    </row>
    <row r="777" spans="1:11" ht="17.25">
      <c r="A777" s="46"/>
      <c r="B777" s="47"/>
      <c r="C777" s="47"/>
      <c r="D777" s="47"/>
      <c r="E777" s="47"/>
      <c r="F777" s="47"/>
      <c r="G777" s="47"/>
      <c r="H777" s="47"/>
      <c r="I777" s="44"/>
      <c r="J777" s="44"/>
      <c r="K777" s="44"/>
    </row>
    <row r="778" spans="1:11" ht="17.25">
      <c r="A778" s="46"/>
      <c r="B778" s="47"/>
      <c r="C778" s="47"/>
      <c r="D778" s="47"/>
      <c r="E778" s="47"/>
      <c r="F778" s="47"/>
      <c r="G778" s="47"/>
      <c r="H778" s="47"/>
      <c r="I778" s="44"/>
      <c r="J778" s="44"/>
      <c r="K778" s="44"/>
    </row>
    <row r="779" spans="1:11" ht="17.25">
      <c r="A779" s="46"/>
      <c r="B779" s="47"/>
      <c r="C779" s="47"/>
      <c r="D779" s="47"/>
      <c r="E779" s="47"/>
      <c r="F779" s="47"/>
      <c r="G779" s="47"/>
      <c r="H779" s="47"/>
      <c r="I779" s="44"/>
      <c r="J779" s="44"/>
      <c r="K779" s="44"/>
    </row>
    <row r="780" spans="1:11" ht="17.25">
      <c r="A780" s="46"/>
      <c r="B780" s="47"/>
      <c r="C780" s="47"/>
      <c r="D780" s="47"/>
      <c r="E780" s="47"/>
      <c r="F780" s="47"/>
      <c r="G780" s="47"/>
      <c r="H780" s="47"/>
      <c r="I780" s="44"/>
      <c r="J780" s="44"/>
      <c r="K780" s="44"/>
    </row>
    <row r="781" spans="1:11" ht="17.25">
      <c r="A781" s="46"/>
      <c r="B781" s="47"/>
      <c r="C781" s="47"/>
      <c r="D781" s="47"/>
      <c r="E781" s="47"/>
      <c r="F781" s="47"/>
      <c r="G781" s="47"/>
      <c r="H781" s="47"/>
      <c r="I781" s="44"/>
      <c r="J781" s="44"/>
      <c r="K781" s="44"/>
    </row>
    <row r="782" spans="1:11" ht="17.25">
      <c r="A782" s="46"/>
      <c r="B782" s="47"/>
      <c r="C782" s="47"/>
      <c r="D782" s="47"/>
      <c r="E782" s="47"/>
      <c r="F782" s="47"/>
      <c r="G782" s="47"/>
      <c r="H782" s="47"/>
      <c r="I782" s="44"/>
      <c r="J782" s="44"/>
      <c r="K782" s="44"/>
    </row>
    <row r="783" spans="1:11" ht="17.25">
      <c r="A783" s="46"/>
      <c r="B783" s="47"/>
      <c r="C783" s="47"/>
      <c r="D783" s="47"/>
      <c r="E783" s="47"/>
      <c r="F783" s="47"/>
      <c r="G783" s="47"/>
      <c r="H783" s="47"/>
      <c r="I783" s="44"/>
      <c r="J783" s="44"/>
      <c r="K783" s="44"/>
    </row>
    <row r="784" spans="1:11" ht="17.25">
      <c r="A784" s="46"/>
      <c r="B784" s="47"/>
      <c r="C784" s="47"/>
      <c r="D784" s="47"/>
      <c r="E784" s="47"/>
      <c r="F784" s="47"/>
      <c r="G784" s="47"/>
      <c r="H784" s="47"/>
      <c r="I784" s="44"/>
      <c r="J784" s="44"/>
      <c r="K784" s="44"/>
    </row>
    <row r="785" spans="1:11" ht="17.25">
      <c r="A785" s="46"/>
      <c r="B785" s="47"/>
      <c r="C785" s="47"/>
      <c r="D785" s="47"/>
      <c r="E785" s="47"/>
      <c r="F785" s="47"/>
      <c r="G785" s="47"/>
      <c r="H785" s="47"/>
      <c r="I785" s="44"/>
      <c r="J785" s="44"/>
      <c r="K785" s="44"/>
    </row>
    <row r="786" spans="1:11" ht="17.25">
      <c r="A786" s="46"/>
      <c r="B786" s="47"/>
      <c r="C786" s="47"/>
      <c r="D786" s="47"/>
      <c r="E786" s="47"/>
      <c r="F786" s="47"/>
      <c r="G786" s="47"/>
      <c r="H786" s="47"/>
      <c r="I786" s="44"/>
      <c r="J786" s="44"/>
      <c r="K786" s="44"/>
    </row>
    <row r="787" spans="1:11" ht="17.25">
      <c r="A787" s="46"/>
      <c r="B787" s="47"/>
      <c r="C787" s="47"/>
      <c r="D787" s="47"/>
      <c r="E787" s="47"/>
      <c r="F787" s="47"/>
      <c r="G787" s="47"/>
      <c r="H787" s="47"/>
      <c r="I787" s="44"/>
      <c r="J787" s="44"/>
      <c r="K787" s="44"/>
    </row>
    <row r="788" spans="1:11" ht="17.25">
      <c r="A788" s="46"/>
      <c r="B788" s="47"/>
      <c r="C788" s="47"/>
      <c r="D788" s="47"/>
      <c r="E788" s="47"/>
      <c r="F788" s="47"/>
      <c r="G788" s="47"/>
      <c r="H788" s="47"/>
      <c r="I788" s="44"/>
      <c r="J788" s="44"/>
      <c r="K788" s="44"/>
    </row>
    <row r="789" spans="1:11" ht="17.25">
      <c r="A789" s="46"/>
      <c r="B789" s="47"/>
      <c r="C789" s="47"/>
      <c r="D789" s="47"/>
      <c r="E789" s="47"/>
      <c r="F789" s="47"/>
      <c r="G789" s="47"/>
      <c r="H789" s="47"/>
      <c r="I789" s="44"/>
      <c r="J789" s="44"/>
      <c r="K789" s="44"/>
    </row>
    <row r="790" spans="1:11" ht="17.25">
      <c r="A790" s="46"/>
      <c r="B790" s="47"/>
      <c r="C790" s="47"/>
      <c r="D790" s="47"/>
      <c r="E790" s="47"/>
      <c r="F790" s="47"/>
      <c r="G790" s="47"/>
      <c r="H790" s="47"/>
      <c r="I790" s="44"/>
      <c r="J790" s="44"/>
      <c r="K790" s="44"/>
    </row>
    <row r="791" spans="1:11" ht="17.25">
      <c r="A791" s="46"/>
      <c r="B791" s="47"/>
      <c r="C791" s="47"/>
      <c r="D791" s="47"/>
      <c r="E791" s="47"/>
      <c r="F791" s="47"/>
      <c r="G791" s="47"/>
      <c r="H791" s="47"/>
      <c r="I791" s="44"/>
      <c r="J791" s="44"/>
      <c r="K791" s="44"/>
    </row>
    <row r="792" spans="1:11" ht="17.25">
      <c r="A792" s="46"/>
      <c r="B792" s="47"/>
      <c r="C792" s="47"/>
      <c r="D792" s="47"/>
      <c r="E792" s="47"/>
      <c r="F792" s="47"/>
      <c r="G792" s="47"/>
      <c r="H792" s="47"/>
      <c r="I792" s="44"/>
      <c r="J792" s="44"/>
      <c r="K792" s="44"/>
    </row>
    <row r="793" spans="1:11" ht="17.25">
      <c r="A793" s="46"/>
      <c r="B793" s="47"/>
      <c r="C793" s="47"/>
      <c r="D793" s="47"/>
      <c r="E793" s="47"/>
      <c r="F793" s="47"/>
      <c r="G793" s="47"/>
      <c r="H793" s="47"/>
      <c r="I793" s="44"/>
      <c r="J793" s="44"/>
      <c r="K793" s="44"/>
    </row>
    <row r="794" spans="1:11" ht="17.25">
      <c r="A794" s="46"/>
      <c r="B794" s="47"/>
      <c r="C794" s="47"/>
      <c r="D794" s="47"/>
      <c r="E794" s="47"/>
      <c r="F794" s="47"/>
      <c r="G794" s="47"/>
      <c r="H794" s="47"/>
      <c r="I794" s="44"/>
      <c r="J794" s="44"/>
      <c r="K794" s="44"/>
    </row>
    <row r="795" spans="1:11" ht="17.25">
      <c r="A795" s="46"/>
      <c r="B795" s="47"/>
      <c r="C795" s="47"/>
      <c r="D795" s="47"/>
      <c r="E795" s="47"/>
      <c r="F795" s="47"/>
      <c r="G795" s="47"/>
      <c r="H795" s="47"/>
      <c r="I795" s="44"/>
      <c r="J795" s="44"/>
      <c r="K795" s="44"/>
    </row>
    <row r="796" spans="1:11" ht="17.25">
      <c r="A796" s="46"/>
      <c r="B796" s="47"/>
      <c r="C796" s="47"/>
      <c r="D796" s="47"/>
      <c r="E796" s="47"/>
      <c r="F796" s="47"/>
      <c r="G796" s="47"/>
      <c r="H796" s="47"/>
      <c r="I796" s="44"/>
      <c r="J796" s="44"/>
      <c r="K796" s="44"/>
    </row>
    <row r="797" spans="1:11" ht="17.25">
      <c r="A797" s="46"/>
      <c r="B797" s="47"/>
      <c r="C797" s="47"/>
      <c r="D797" s="47"/>
      <c r="E797" s="47"/>
      <c r="F797" s="47"/>
      <c r="G797" s="47"/>
      <c r="H797" s="47"/>
      <c r="I797" s="44"/>
      <c r="J797" s="44"/>
      <c r="K797" s="44"/>
    </row>
    <row r="798" spans="1:11" ht="17.25">
      <c r="A798" s="46"/>
      <c r="B798" s="47"/>
      <c r="C798" s="47"/>
      <c r="D798" s="47"/>
      <c r="E798" s="47"/>
      <c r="F798" s="47"/>
      <c r="G798" s="47"/>
      <c r="H798" s="47"/>
      <c r="I798" s="44"/>
      <c r="J798" s="44"/>
      <c r="K798" s="44"/>
    </row>
    <row r="799" spans="1:11" ht="17.25">
      <c r="A799" s="46"/>
      <c r="B799" s="47"/>
      <c r="C799" s="47"/>
      <c r="D799" s="47"/>
      <c r="E799" s="47"/>
      <c r="F799" s="47"/>
      <c r="G799" s="47"/>
      <c r="H799" s="47"/>
      <c r="I799" s="44"/>
      <c r="J799" s="44"/>
      <c r="K799" s="44"/>
    </row>
    <row r="800" spans="1:11" ht="17.25">
      <c r="A800" s="46"/>
      <c r="B800" s="47"/>
      <c r="C800" s="47"/>
      <c r="D800" s="47"/>
      <c r="E800" s="47"/>
      <c r="F800" s="47"/>
      <c r="G800" s="47"/>
      <c r="H800" s="47"/>
      <c r="I800" s="44"/>
      <c r="J800" s="44"/>
      <c r="K800" s="44"/>
    </row>
    <row r="801" spans="1:11" ht="17.25">
      <c r="A801" s="46"/>
      <c r="B801" s="47"/>
      <c r="C801" s="47"/>
      <c r="D801" s="47"/>
      <c r="E801" s="47"/>
      <c r="F801" s="47"/>
      <c r="G801" s="47"/>
      <c r="H801" s="47"/>
      <c r="I801" s="44"/>
      <c r="J801" s="44"/>
      <c r="K801" s="44"/>
    </row>
    <row r="802" spans="1:11" ht="17.25">
      <c r="A802" s="46"/>
      <c r="B802" s="47"/>
      <c r="C802" s="47"/>
      <c r="D802" s="47"/>
      <c r="E802" s="47"/>
      <c r="F802" s="47"/>
      <c r="G802" s="47"/>
      <c r="H802" s="47"/>
      <c r="I802" s="44"/>
      <c r="J802" s="44"/>
      <c r="K802" s="44"/>
    </row>
    <row r="803" spans="1:11" ht="17.25">
      <c r="A803" s="46"/>
      <c r="B803" s="47"/>
      <c r="C803" s="47"/>
      <c r="D803" s="47"/>
      <c r="E803" s="47"/>
      <c r="F803" s="47"/>
      <c r="G803" s="47"/>
      <c r="H803" s="47"/>
      <c r="I803" s="44"/>
      <c r="J803" s="44"/>
      <c r="K803" s="44"/>
    </row>
    <row r="804" spans="1:11" ht="17.25">
      <c r="A804" s="46"/>
      <c r="B804" s="47"/>
      <c r="C804" s="47"/>
      <c r="D804" s="47"/>
      <c r="E804" s="47"/>
      <c r="F804" s="47"/>
      <c r="G804" s="47"/>
      <c r="H804" s="47"/>
      <c r="I804" s="44"/>
      <c r="J804" s="44"/>
      <c r="K804" s="44"/>
    </row>
    <row r="805" spans="1:11" ht="17.25">
      <c r="A805" s="46"/>
      <c r="B805" s="47"/>
      <c r="C805" s="47"/>
      <c r="D805" s="47"/>
      <c r="E805" s="47"/>
      <c r="F805" s="47"/>
      <c r="G805" s="47"/>
      <c r="H805" s="47"/>
      <c r="I805" s="44"/>
      <c r="J805" s="44"/>
      <c r="K805" s="44"/>
    </row>
    <row r="806" spans="1:11" ht="17.25">
      <c r="A806" s="46"/>
      <c r="B806" s="47"/>
      <c r="C806" s="47"/>
      <c r="D806" s="47"/>
      <c r="E806" s="47"/>
      <c r="F806" s="47"/>
      <c r="G806" s="47"/>
      <c r="H806" s="47"/>
      <c r="I806" s="44"/>
      <c r="J806" s="44"/>
      <c r="K806" s="44"/>
    </row>
    <row r="807" spans="1:11" ht="17.25">
      <c r="A807" s="46"/>
      <c r="B807" s="47"/>
      <c r="C807" s="47"/>
      <c r="D807" s="47"/>
      <c r="E807" s="47"/>
      <c r="F807" s="47"/>
      <c r="G807" s="47"/>
      <c r="H807" s="47"/>
      <c r="I807" s="44"/>
      <c r="J807" s="44"/>
      <c r="K807" s="44"/>
    </row>
    <row r="808" spans="1:11" ht="17.25">
      <c r="A808" s="46"/>
      <c r="B808" s="47"/>
      <c r="C808" s="47"/>
      <c r="D808" s="47"/>
      <c r="E808" s="47"/>
      <c r="F808" s="47"/>
      <c r="G808" s="47"/>
      <c r="H808" s="47"/>
      <c r="I808" s="44"/>
      <c r="J808" s="44"/>
      <c r="K808" s="44"/>
    </row>
    <row r="809" spans="1:11" ht="17.25">
      <c r="A809" s="46"/>
      <c r="B809" s="47"/>
      <c r="C809" s="47"/>
      <c r="D809" s="47"/>
      <c r="E809" s="47"/>
      <c r="F809" s="47"/>
      <c r="G809" s="47"/>
      <c r="H809" s="47"/>
      <c r="I809" s="44"/>
      <c r="J809" s="44"/>
      <c r="K809" s="44"/>
    </row>
    <row r="810" spans="1:11" ht="17.25">
      <c r="A810" s="46"/>
      <c r="B810" s="47"/>
      <c r="C810" s="47"/>
      <c r="D810" s="47"/>
      <c r="E810" s="47"/>
      <c r="F810" s="47"/>
      <c r="G810" s="47"/>
      <c r="H810" s="47"/>
      <c r="I810" s="44"/>
      <c r="J810" s="44"/>
      <c r="K810" s="44"/>
    </row>
    <row r="811" spans="1:11" ht="17.25">
      <c r="A811" s="46"/>
      <c r="B811" s="47"/>
      <c r="C811" s="47"/>
      <c r="D811" s="47"/>
      <c r="E811" s="47"/>
      <c r="F811" s="47"/>
      <c r="G811" s="47"/>
      <c r="H811" s="47"/>
      <c r="I811" s="44"/>
      <c r="J811" s="44"/>
      <c r="K811" s="44"/>
    </row>
    <row r="812" spans="1:11" ht="17.25">
      <c r="A812" s="46"/>
      <c r="B812" s="47"/>
      <c r="C812" s="47"/>
      <c r="D812" s="47"/>
      <c r="E812" s="47"/>
      <c r="F812" s="47"/>
      <c r="G812" s="47"/>
      <c r="H812" s="47"/>
      <c r="I812" s="44"/>
      <c r="J812" s="44"/>
      <c r="K812" s="44"/>
    </row>
    <row r="813" spans="1:11" ht="17.25">
      <c r="A813" s="46"/>
      <c r="B813" s="47"/>
      <c r="C813" s="47"/>
      <c r="D813" s="47"/>
      <c r="E813" s="47"/>
      <c r="F813" s="47"/>
      <c r="G813" s="47"/>
      <c r="H813" s="47"/>
      <c r="I813" s="44"/>
      <c r="J813" s="44"/>
      <c r="K813" s="44"/>
    </row>
    <row r="814" spans="1:11" ht="17.25">
      <c r="A814" s="46"/>
      <c r="B814" s="47"/>
      <c r="C814" s="47"/>
      <c r="D814" s="47"/>
      <c r="E814" s="47"/>
      <c r="F814" s="47"/>
      <c r="G814" s="47"/>
      <c r="H814" s="47"/>
      <c r="I814" s="44"/>
      <c r="J814" s="44"/>
      <c r="K814" s="44"/>
    </row>
    <row r="815" spans="1:11" ht="17.25">
      <c r="A815" s="46"/>
      <c r="B815" s="47"/>
      <c r="C815" s="47"/>
      <c r="D815" s="47"/>
      <c r="E815" s="47"/>
      <c r="F815" s="47"/>
      <c r="G815" s="47"/>
      <c r="H815" s="47"/>
      <c r="I815" s="44"/>
      <c r="J815" s="44"/>
      <c r="K815" s="44"/>
    </row>
    <row r="816" spans="1:11" ht="17.25">
      <c r="A816" s="46"/>
      <c r="B816" s="47"/>
      <c r="C816" s="47"/>
      <c r="D816" s="47"/>
      <c r="E816" s="47"/>
      <c r="F816" s="47"/>
      <c r="G816" s="47"/>
      <c r="H816" s="47"/>
      <c r="I816" s="44"/>
      <c r="J816" s="44"/>
      <c r="K816" s="44"/>
    </row>
    <row r="817" spans="1:11" ht="17.25">
      <c r="A817" s="46"/>
      <c r="B817" s="47"/>
      <c r="C817" s="47"/>
      <c r="D817" s="47"/>
      <c r="E817" s="47"/>
      <c r="F817" s="47"/>
      <c r="G817" s="47"/>
      <c r="H817" s="47"/>
      <c r="I817" s="44"/>
      <c r="J817" s="44"/>
      <c r="K817" s="44"/>
    </row>
    <row r="818" spans="1:11" ht="17.25">
      <c r="A818" s="46"/>
      <c r="B818" s="47"/>
      <c r="C818" s="47"/>
      <c r="D818" s="47"/>
      <c r="E818" s="47"/>
      <c r="F818" s="47"/>
      <c r="G818" s="47"/>
      <c r="H818" s="47"/>
      <c r="I818" s="44"/>
      <c r="J818" s="44"/>
      <c r="K818" s="44"/>
    </row>
    <row r="819" spans="1:11" ht="17.25">
      <c r="A819" s="46"/>
      <c r="B819" s="47"/>
      <c r="C819" s="47"/>
      <c r="D819" s="47"/>
      <c r="E819" s="47"/>
      <c r="F819" s="47"/>
      <c r="G819" s="47"/>
      <c r="H819" s="47"/>
      <c r="I819" s="44"/>
      <c r="J819" s="44"/>
      <c r="K819" s="44"/>
    </row>
    <row r="820" spans="1:11" ht="17.25">
      <c r="A820" s="46"/>
      <c r="B820" s="47"/>
      <c r="C820" s="47"/>
      <c r="D820" s="47"/>
      <c r="E820" s="47"/>
      <c r="F820" s="47"/>
      <c r="G820" s="47"/>
      <c r="H820" s="47"/>
      <c r="I820" s="44"/>
      <c r="J820" s="44"/>
      <c r="K820" s="44"/>
    </row>
    <row r="821" spans="1:11" ht="17.25">
      <c r="A821" s="46"/>
      <c r="B821" s="47"/>
      <c r="C821" s="47"/>
      <c r="D821" s="47"/>
      <c r="E821" s="47"/>
      <c r="F821" s="47"/>
      <c r="G821" s="47"/>
      <c r="H821" s="47"/>
      <c r="I821" s="44"/>
      <c r="J821" s="44"/>
      <c r="K821" s="44"/>
    </row>
    <row r="822" spans="1:11" ht="17.25">
      <c r="A822" s="46"/>
      <c r="B822" s="47"/>
      <c r="C822" s="47"/>
      <c r="D822" s="47"/>
      <c r="E822" s="47"/>
      <c r="F822" s="47"/>
      <c r="G822" s="47"/>
      <c r="H822" s="47"/>
      <c r="I822" s="44"/>
      <c r="J822" s="44"/>
      <c r="K822" s="44"/>
    </row>
    <row r="823" spans="1:11" ht="17.25">
      <c r="A823" s="46"/>
      <c r="B823" s="47"/>
      <c r="C823" s="47"/>
      <c r="D823" s="47"/>
      <c r="E823" s="47"/>
      <c r="F823" s="47"/>
      <c r="G823" s="47"/>
      <c r="H823" s="47"/>
      <c r="I823" s="44"/>
      <c r="J823" s="44"/>
      <c r="K823" s="44"/>
    </row>
    <row r="824" spans="1:11" ht="17.25">
      <c r="A824" s="46"/>
      <c r="B824" s="47"/>
      <c r="C824" s="47"/>
      <c r="D824" s="47"/>
      <c r="E824" s="47"/>
      <c r="F824" s="47"/>
      <c r="G824" s="47"/>
      <c r="H824" s="47"/>
      <c r="I824" s="44"/>
      <c r="J824" s="44"/>
      <c r="K824" s="44"/>
    </row>
    <row r="825" spans="1:11" ht="17.25">
      <c r="A825" s="46"/>
      <c r="B825" s="47"/>
      <c r="C825" s="47"/>
      <c r="D825" s="47"/>
      <c r="E825" s="47"/>
      <c r="F825" s="47"/>
      <c r="G825" s="47"/>
      <c r="H825" s="47"/>
      <c r="I825" s="44"/>
      <c r="J825" s="44"/>
      <c r="K825" s="44"/>
    </row>
    <row r="826" spans="1:11" ht="17.25">
      <c r="A826" s="46"/>
      <c r="B826" s="47"/>
      <c r="C826" s="47"/>
      <c r="D826" s="47"/>
      <c r="E826" s="47"/>
      <c r="F826" s="47"/>
      <c r="G826" s="47"/>
      <c r="H826" s="47"/>
      <c r="I826" s="44"/>
      <c r="J826" s="44"/>
      <c r="K826" s="44"/>
    </row>
    <row r="827" spans="1:11" ht="17.25">
      <c r="A827" s="46"/>
      <c r="B827" s="47"/>
      <c r="C827" s="47"/>
      <c r="D827" s="47"/>
      <c r="E827" s="47"/>
      <c r="F827" s="47"/>
      <c r="G827" s="47"/>
      <c r="H827" s="47"/>
      <c r="I827" s="44"/>
      <c r="J827" s="44"/>
      <c r="K827" s="44"/>
    </row>
    <row r="828" spans="1:11" ht="17.25">
      <c r="A828" s="46"/>
      <c r="B828" s="47"/>
      <c r="C828" s="47"/>
      <c r="D828" s="47"/>
      <c r="E828" s="47"/>
      <c r="F828" s="47"/>
      <c r="G828" s="47"/>
      <c r="H828" s="47"/>
      <c r="I828" s="44"/>
      <c r="J828" s="44"/>
      <c r="K828" s="44"/>
    </row>
    <row r="829" spans="1:11" ht="17.25">
      <c r="A829" s="46"/>
      <c r="B829" s="47"/>
      <c r="C829" s="47"/>
      <c r="D829" s="47"/>
      <c r="E829" s="47"/>
      <c r="F829" s="47"/>
      <c r="G829" s="47"/>
      <c r="H829" s="47"/>
      <c r="I829" s="44"/>
      <c r="J829" s="44"/>
      <c r="K829" s="44"/>
    </row>
    <row r="830" spans="1:11" ht="17.25">
      <c r="A830" s="46"/>
      <c r="B830" s="47"/>
      <c r="C830" s="47"/>
      <c r="D830" s="47"/>
      <c r="E830" s="47"/>
      <c r="F830" s="47"/>
      <c r="G830" s="47"/>
      <c r="H830" s="47"/>
      <c r="I830" s="44"/>
      <c r="J830" s="44"/>
      <c r="K830" s="44"/>
    </row>
    <row r="831" spans="1:11" ht="17.25">
      <c r="A831" s="46"/>
      <c r="B831" s="47"/>
      <c r="C831" s="47"/>
      <c r="D831" s="47"/>
      <c r="E831" s="47"/>
      <c r="F831" s="47"/>
      <c r="G831" s="47"/>
      <c r="H831" s="47"/>
      <c r="I831" s="44"/>
      <c r="J831" s="44"/>
      <c r="K831" s="44"/>
    </row>
    <row r="832" spans="1:11" ht="17.25">
      <c r="A832" s="46"/>
      <c r="B832" s="47"/>
      <c r="C832" s="47"/>
      <c r="D832" s="47"/>
      <c r="E832" s="47"/>
      <c r="F832" s="47"/>
      <c r="G832" s="47"/>
      <c r="H832" s="47"/>
      <c r="I832" s="44"/>
      <c r="J832" s="44"/>
      <c r="K832" s="44"/>
    </row>
    <row r="833" spans="1:11" ht="17.25">
      <c r="A833" s="46"/>
      <c r="B833" s="47"/>
      <c r="C833" s="47"/>
      <c r="D833" s="47"/>
      <c r="E833" s="47"/>
      <c r="F833" s="47"/>
      <c r="G833" s="47"/>
      <c r="H833" s="47"/>
      <c r="I833" s="44"/>
      <c r="J833" s="44"/>
      <c r="K833" s="44"/>
    </row>
    <row r="834" spans="1:11" ht="17.25">
      <c r="A834" s="46"/>
      <c r="B834" s="47"/>
      <c r="C834" s="47"/>
      <c r="D834" s="47"/>
      <c r="E834" s="47"/>
      <c r="F834" s="47"/>
      <c r="G834" s="47"/>
      <c r="H834" s="47"/>
      <c r="I834" s="44"/>
      <c r="J834" s="44"/>
      <c r="K834" s="44"/>
    </row>
    <row r="835" spans="1:11" ht="17.25">
      <c r="A835" s="46"/>
      <c r="B835" s="47"/>
      <c r="C835" s="47"/>
      <c r="D835" s="47"/>
      <c r="E835" s="47"/>
      <c r="F835" s="47"/>
      <c r="G835" s="47"/>
      <c r="H835" s="47"/>
      <c r="I835" s="44"/>
      <c r="J835" s="44"/>
      <c r="K835" s="44"/>
    </row>
    <row r="836" spans="1:11" ht="17.25">
      <c r="A836" s="46"/>
      <c r="B836" s="47"/>
      <c r="C836" s="47"/>
      <c r="D836" s="47"/>
      <c r="E836" s="47"/>
      <c r="F836" s="47"/>
      <c r="G836" s="47"/>
      <c r="H836" s="47"/>
      <c r="I836" s="44"/>
      <c r="J836" s="44"/>
      <c r="K836" s="44"/>
    </row>
    <row r="837" spans="1:11" ht="17.25">
      <c r="A837" s="46"/>
      <c r="B837" s="47"/>
      <c r="C837" s="47"/>
      <c r="D837" s="47"/>
      <c r="E837" s="47"/>
      <c r="F837" s="47"/>
      <c r="G837" s="47"/>
      <c r="H837" s="47"/>
      <c r="I837" s="44"/>
      <c r="J837" s="44"/>
      <c r="K837" s="44"/>
    </row>
    <row r="838" spans="1:11" ht="17.25">
      <c r="A838" s="46"/>
      <c r="B838" s="47"/>
      <c r="C838" s="47"/>
      <c r="D838" s="47"/>
      <c r="E838" s="47"/>
      <c r="F838" s="47"/>
      <c r="G838" s="47"/>
      <c r="H838" s="47"/>
      <c r="I838" s="44"/>
      <c r="J838" s="44"/>
      <c r="K838" s="44"/>
    </row>
    <row r="839" spans="1:11" ht="17.25">
      <c r="A839" s="46"/>
      <c r="B839" s="47"/>
      <c r="C839" s="47"/>
      <c r="D839" s="47"/>
      <c r="E839" s="47"/>
      <c r="F839" s="47"/>
      <c r="G839" s="47"/>
      <c r="H839" s="47"/>
      <c r="I839" s="44"/>
      <c r="J839" s="44"/>
      <c r="K839" s="44"/>
    </row>
    <row r="840" spans="1:11" ht="17.25">
      <c r="A840" s="46"/>
      <c r="B840" s="47"/>
      <c r="C840" s="47"/>
      <c r="D840" s="47"/>
      <c r="E840" s="47"/>
      <c r="F840" s="47"/>
      <c r="G840" s="47"/>
      <c r="H840" s="47"/>
      <c r="I840" s="44"/>
      <c r="J840" s="44"/>
      <c r="K840" s="44"/>
    </row>
    <row r="841" spans="1:11" ht="17.25">
      <c r="A841" s="46"/>
      <c r="B841" s="47"/>
      <c r="C841" s="47"/>
      <c r="D841" s="47"/>
      <c r="E841" s="47"/>
      <c r="F841" s="47"/>
      <c r="G841" s="47"/>
      <c r="H841" s="47"/>
      <c r="I841" s="44"/>
      <c r="J841" s="44"/>
      <c r="K841" s="44"/>
    </row>
    <row r="842" spans="1:11" ht="17.25">
      <c r="A842" s="46"/>
      <c r="B842" s="47"/>
      <c r="C842" s="47"/>
      <c r="D842" s="47"/>
      <c r="E842" s="47"/>
      <c r="F842" s="47"/>
      <c r="G842" s="47"/>
      <c r="H842" s="47"/>
      <c r="I842" s="44"/>
      <c r="J842" s="44"/>
      <c r="K842" s="44"/>
    </row>
    <row r="843" spans="1:11" ht="17.25">
      <c r="A843" s="46"/>
      <c r="B843" s="47"/>
      <c r="C843" s="47"/>
      <c r="D843" s="47"/>
      <c r="E843" s="47"/>
      <c r="F843" s="47"/>
      <c r="G843" s="47"/>
      <c r="H843" s="47"/>
      <c r="I843" s="44"/>
      <c r="J843" s="44"/>
      <c r="K843" s="44"/>
    </row>
    <row r="844" spans="1:11" ht="17.25">
      <c r="A844" s="46"/>
      <c r="B844" s="47"/>
      <c r="C844" s="47"/>
      <c r="D844" s="47"/>
      <c r="E844" s="47"/>
      <c r="F844" s="47"/>
      <c r="G844" s="47"/>
      <c r="H844" s="47"/>
      <c r="I844" s="44"/>
      <c r="J844" s="44"/>
      <c r="K844" s="44"/>
    </row>
    <row r="845" spans="1:11" ht="17.25">
      <c r="A845" s="46"/>
      <c r="B845" s="47"/>
      <c r="C845" s="47"/>
      <c r="D845" s="47"/>
      <c r="E845" s="47"/>
      <c r="F845" s="47"/>
      <c r="G845" s="47"/>
      <c r="H845" s="47"/>
      <c r="I845" s="44"/>
      <c r="J845" s="44"/>
      <c r="K845" s="44"/>
    </row>
    <row r="846" spans="1:11" ht="17.25">
      <c r="A846" s="46"/>
      <c r="B846" s="47"/>
      <c r="C846" s="47"/>
      <c r="D846" s="47"/>
      <c r="E846" s="47"/>
      <c r="F846" s="47"/>
      <c r="G846" s="47"/>
      <c r="H846" s="47"/>
      <c r="I846" s="44"/>
      <c r="J846" s="44"/>
      <c r="K846" s="44"/>
    </row>
    <row r="847" spans="1:11" ht="17.25">
      <c r="A847" s="46"/>
      <c r="B847" s="47"/>
      <c r="C847" s="47"/>
      <c r="D847" s="47"/>
      <c r="E847" s="47"/>
      <c r="F847" s="47"/>
      <c r="G847" s="47"/>
      <c r="H847" s="47"/>
      <c r="I847" s="44"/>
      <c r="J847" s="44"/>
      <c r="K847" s="44"/>
    </row>
    <row r="848" spans="1:11" ht="17.25">
      <c r="A848" s="46"/>
      <c r="B848" s="47"/>
      <c r="C848" s="47"/>
      <c r="D848" s="47"/>
      <c r="E848" s="47"/>
      <c r="F848" s="47"/>
      <c r="G848" s="47"/>
      <c r="H848" s="47"/>
      <c r="I848" s="44"/>
      <c r="J848" s="44"/>
      <c r="K848" s="44"/>
    </row>
    <row r="849" spans="1:11" ht="17.25">
      <c r="A849" s="46"/>
      <c r="B849" s="47"/>
      <c r="C849" s="47"/>
      <c r="D849" s="47"/>
      <c r="E849" s="47"/>
      <c r="F849" s="47"/>
      <c r="G849" s="47"/>
      <c r="H849" s="47"/>
      <c r="I849" s="44"/>
      <c r="J849" s="44"/>
      <c r="K849" s="44"/>
    </row>
    <row r="850" spans="1:11" ht="17.25">
      <c r="A850" s="46"/>
      <c r="B850" s="47"/>
      <c r="C850" s="47"/>
      <c r="D850" s="47"/>
      <c r="E850" s="47"/>
      <c r="F850" s="47"/>
      <c r="G850" s="47"/>
      <c r="H850" s="47"/>
      <c r="I850" s="44"/>
      <c r="J850" s="44"/>
      <c r="K850" s="44"/>
    </row>
    <row r="851" spans="1:11" ht="17.25">
      <c r="A851" s="46"/>
      <c r="B851" s="47"/>
      <c r="C851" s="47"/>
      <c r="D851" s="47"/>
      <c r="E851" s="47"/>
      <c r="F851" s="47"/>
      <c r="G851" s="47"/>
      <c r="H851" s="47"/>
      <c r="I851" s="44"/>
      <c r="J851" s="44"/>
      <c r="K851" s="44"/>
    </row>
    <row r="852" spans="1:11" ht="17.25">
      <c r="A852" s="46"/>
      <c r="B852" s="47"/>
      <c r="C852" s="47"/>
      <c r="D852" s="47"/>
      <c r="E852" s="47"/>
      <c r="F852" s="47"/>
      <c r="G852" s="47"/>
      <c r="H852" s="47"/>
      <c r="I852" s="44"/>
      <c r="J852" s="44"/>
      <c r="K852" s="44"/>
    </row>
    <row r="853" spans="1:11" ht="17.25">
      <c r="A853" s="46"/>
      <c r="B853" s="47"/>
      <c r="C853" s="47"/>
      <c r="D853" s="47"/>
      <c r="E853" s="47"/>
      <c r="F853" s="47"/>
      <c r="G853" s="47"/>
      <c r="H853" s="47"/>
      <c r="I853" s="44"/>
      <c r="J853" s="44"/>
      <c r="K853" s="44"/>
    </row>
    <row r="854" spans="1:11" ht="17.25">
      <c r="A854" s="46"/>
      <c r="B854" s="47"/>
      <c r="C854" s="47"/>
      <c r="D854" s="47"/>
      <c r="E854" s="47"/>
      <c r="F854" s="47"/>
      <c r="G854" s="47"/>
      <c r="H854" s="47"/>
      <c r="I854" s="44"/>
      <c r="J854" s="44"/>
      <c r="K854" s="44"/>
    </row>
    <row r="855" spans="1:11" ht="17.25">
      <c r="A855" s="46"/>
      <c r="B855" s="47"/>
      <c r="C855" s="47"/>
      <c r="D855" s="47"/>
      <c r="E855" s="47"/>
      <c r="F855" s="47"/>
      <c r="G855" s="47"/>
      <c r="H855" s="47"/>
      <c r="I855" s="44"/>
      <c r="J855" s="44"/>
      <c r="K855" s="44"/>
    </row>
    <row r="856" spans="1:11" ht="17.25">
      <c r="A856" s="46"/>
      <c r="B856" s="47"/>
      <c r="C856" s="47"/>
      <c r="D856" s="47"/>
      <c r="E856" s="47"/>
      <c r="F856" s="47"/>
      <c r="G856" s="47"/>
      <c r="H856" s="47"/>
      <c r="I856" s="44"/>
      <c r="J856" s="44"/>
      <c r="K856" s="44"/>
    </row>
    <row r="857" spans="1:11" ht="17.25">
      <c r="A857" s="46"/>
      <c r="B857" s="47"/>
      <c r="C857" s="47"/>
      <c r="D857" s="47"/>
      <c r="E857" s="47"/>
      <c r="F857" s="47"/>
      <c r="G857" s="47"/>
      <c r="H857" s="47"/>
      <c r="I857" s="44"/>
      <c r="J857" s="44"/>
      <c r="K857" s="44"/>
    </row>
    <row r="858" spans="1:11" ht="17.25">
      <c r="A858" s="46"/>
      <c r="B858" s="47"/>
      <c r="C858" s="47"/>
      <c r="D858" s="47"/>
      <c r="E858" s="47"/>
      <c r="F858" s="47"/>
      <c r="G858" s="47"/>
      <c r="H858" s="47"/>
      <c r="I858" s="44"/>
      <c r="J858" s="44"/>
      <c r="K858" s="44"/>
    </row>
    <row r="859" spans="1:11" ht="17.25">
      <c r="A859" s="46"/>
      <c r="B859" s="47"/>
      <c r="C859" s="47"/>
      <c r="D859" s="47"/>
      <c r="E859" s="47"/>
      <c r="F859" s="47"/>
      <c r="G859" s="47"/>
      <c r="H859" s="47"/>
      <c r="I859" s="44"/>
      <c r="J859" s="44"/>
      <c r="K859" s="44"/>
    </row>
    <row r="860" spans="1:11" ht="17.25">
      <c r="A860" s="46"/>
      <c r="B860" s="47"/>
      <c r="C860" s="47"/>
      <c r="D860" s="47"/>
      <c r="E860" s="47"/>
      <c r="F860" s="47"/>
      <c r="G860" s="47"/>
      <c r="H860" s="47"/>
      <c r="I860" s="44"/>
      <c r="J860" s="44"/>
      <c r="K860" s="44"/>
    </row>
    <row r="861" spans="1:11" ht="17.25">
      <c r="A861" s="46"/>
      <c r="B861" s="47"/>
      <c r="C861" s="47"/>
      <c r="D861" s="47"/>
      <c r="E861" s="47"/>
      <c r="F861" s="47"/>
      <c r="G861" s="47"/>
      <c r="H861" s="47"/>
      <c r="I861" s="44"/>
      <c r="J861" s="44"/>
      <c r="K861" s="44"/>
    </row>
    <row r="862" spans="1:11" ht="17.25">
      <c r="A862" s="46"/>
      <c r="B862" s="47"/>
      <c r="C862" s="47"/>
      <c r="D862" s="47"/>
      <c r="E862" s="47"/>
      <c r="F862" s="47"/>
      <c r="G862" s="47"/>
      <c r="H862" s="47"/>
      <c r="I862" s="44"/>
      <c r="J862" s="44"/>
      <c r="K862" s="44"/>
    </row>
    <row r="863" spans="1:11" ht="17.25">
      <c r="A863" s="46"/>
      <c r="B863" s="47"/>
      <c r="C863" s="47"/>
      <c r="D863" s="47"/>
      <c r="E863" s="47"/>
      <c r="F863" s="47"/>
      <c r="G863" s="47"/>
      <c r="H863" s="47"/>
      <c r="I863" s="44"/>
      <c r="J863" s="44"/>
      <c r="K863" s="44"/>
    </row>
    <row r="864" spans="1:11" ht="17.25">
      <c r="A864" s="46"/>
      <c r="B864" s="47"/>
      <c r="C864" s="47"/>
      <c r="D864" s="47"/>
      <c r="E864" s="47"/>
      <c r="F864" s="47"/>
      <c r="G864" s="47"/>
      <c r="H864" s="47"/>
      <c r="I864" s="44"/>
      <c r="J864" s="44"/>
      <c r="K864" s="44"/>
    </row>
    <row r="865" spans="1:11" ht="17.25">
      <c r="A865" s="46"/>
      <c r="B865" s="47"/>
      <c r="C865" s="47"/>
      <c r="D865" s="47"/>
      <c r="E865" s="47"/>
      <c r="F865" s="47"/>
      <c r="G865" s="47"/>
      <c r="H865" s="47"/>
      <c r="I865" s="44"/>
      <c r="J865" s="44"/>
      <c r="K865" s="44"/>
    </row>
    <row r="866" spans="1:11" ht="17.25">
      <c r="A866" s="46"/>
      <c r="B866" s="47"/>
      <c r="C866" s="47"/>
      <c r="D866" s="47"/>
      <c r="E866" s="47"/>
      <c r="F866" s="47"/>
      <c r="G866" s="47"/>
      <c r="H866" s="47"/>
      <c r="I866" s="44"/>
      <c r="J866" s="44"/>
      <c r="K866" s="44"/>
    </row>
    <row r="867" spans="1:11" ht="17.25">
      <c r="A867" s="46"/>
      <c r="B867" s="47"/>
      <c r="C867" s="47"/>
      <c r="D867" s="47"/>
      <c r="E867" s="47"/>
      <c r="F867" s="47"/>
      <c r="G867" s="47"/>
      <c r="H867" s="47"/>
      <c r="I867" s="44"/>
      <c r="J867" s="44"/>
      <c r="K867" s="44"/>
    </row>
    <row r="868" spans="1:11" ht="17.25">
      <c r="A868" s="46"/>
      <c r="B868" s="47"/>
      <c r="C868" s="47"/>
      <c r="D868" s="47"/>
      <c r="E868" s="47"/>
      <c r="F868" s="47"/>
      <c r="G868" s="47"/>
      <c r="H868" s="47"/>
      <c r="I868" s="44"/>
      <c r="J868" s="44"/>
      <c r="K868" s="44"/>
    </row>
    <row r="869" spans="1:11" ht="17.25">
      <c r="A869" s="46"/>
      <c r="B869" s="47"/>
      <c r="C869" s="47"/>
      <c r="D869" s="47"/>
      <c r="E869" s="47"/>
      <c r="F869" s="47"/>
      <c r="G869" s="47"/>
      <c r="H869" s="47"/>
      <c r="I869" s="44"/>
      <c r="J869" s="44"/>
      <c r="K869" s="44"/>
    </row>
    <row r="870" spans="1:11" ht="17.25">
      <c r="A870" s="46"/>
      <c r="B870" s="47"/>
      <c r="C870" s="47"/>
      <c r="D870" s="47"/>
      <c r="E870" s="47"/>
      <c r="F870" s="47"/>
      <c r="G870" s="47"/>
      <c r="H870" s="47"/>
      <c r="I870" s="44"/>
      <c r="J870" s="44"/>
      <c r="K870" s="44"/>
    </row>
    <row r="871" spans="1:11" ht="17.25">
      <c r="A871" s="46"/>
      <c r="B871" s="47"/>
      <c r="C871" s="47"/>
      <c r="D871" s="47"/>
      <c r="E871" s="47"/>
      <c r="F871" s="47"/>
      <c r="G871" s="47"/>
      <c r="H871" s="47"/>
      <c r="I871" s="44"/>
      <c r="J871" s="44"/>
      <c r="K871" s="44"/>
    </row>
    <row r="872" spans="1:11" ht="17.25">
      <c r="A872" s="46"/>
      <c r="B872" s="47"/>
      <c r="C872" s="47"/>
      <c r="D872" s="47"/>
      <c r="E872" s="47"/>
      <c r="F872" s="47"/>
      <c r="G872" s="47"/>
      <c r="H872" s="47"/>
      <c r="I872" s="44"/>
      <c r="J872" s="44"/>
      <c r="K872" s="44"/>
    </row>
    <row r="873" spans="1:11" ht="17.25">
      <c r="A873" s="46"/>
      <c r="B873" s="47"/>
      <c r="C873" s="47"/>
      <c r="D873" s="47"/>
      <c r="E873" s="47"/>
      <c r="F873" s="47"/>
      <c r="G873" s="47"/>
      <c r="H873" s="47"/>
      <c r="I873" s="44"/>
      <c r="J873" s="44"/>
      <c r="K873" s="44"/>
    </row>
    <row r="874" spans="1:11" ht="17.25">
      <c r="A874" s="46"/>
      <c r="B874" s="47"/>
      <c r="C874" s="47"/>
      <c r="D874" s="47"/>
      <c r="E874" s="47"/>
      <c r="F874" s="47"/>
      <c r="G874" s="47"/>
      <c r="H874" s="47"/>
      <c r="I874" s="44"/>
      <c r="J874" s="44"/>
      <c r="K874" s="44"/>
    </row>
    <row r="875" spans="1:11" ht="17.25">
      <c r="A875" s="46"/>
      <c r="B875" s="47"/>
      <c r="C875" s="47"/>
      <c r="D875" s="47"/>
      <c r="E875" s="47"/>
      <c r="F875" s="47"/>
      <c r="G875" s="47"/>
      <c r="H875" s="47"/>
      <c r="I875" s="44"/>
      <c r="J875" s="44"/>
      <c r="K875" s="44"/>
    </row>
    <row r="876" spans="1:11" ht="17.25">
      <c r="A876" s="46"/>
      <c r="B876" s="47"/>
      <c r="C876" s="47"/>
      <c r="D876" s="47"/>
      <c r="E876" s="47"/>
      <c r="F876" s="47"/>
      <c r="G876" s="47"/>
      <c r="H876" s="47"/>
      <c r="I876" s="44"/>
      <c r="J876" s="44"/>
      <c r="K876" s="44"/>
    </row>
    <row r="877" spans="1:11" ht="17.25">
      <c r="A877" s="46"/>
      <c r="B877" s="47"/>
      <c r="C877" s="47"/>
      <c r="D877" s="47"/>
      <c r="E877" s="47"/>
      <c r="F877" s="47"/>
      <c r="G877" s="47"/>
      <c r="H877" s="47"/>
      <c r="I877" s="44"/>
      <c r="J877" s="44"/>
      <c r="K877" s="44"/>
    </row>
    <row r="878" spans="1:11" ht="17.25">
      <c r="A878" s="46"/>
      <c r="B878" s="47"/>
      <c r="C878" s="47"/>
      <c r="D878" s="47"/>
      <c r="E878" s="47"/>
      <c r="F878" s="47"/>
      <c r="G878" s="47"/>
      <c r="H878" s="47"/>
      <c r="I878" s="44"/>
      <c r="J878" s="44"/>
      <c r="K878" s="44"/>
    </row>
    <row r="879" spans="1:11" ht="17.25">
      <c r="A879" s="46"/>
      <c r="B879" s="47"/>
      <c r="C879" s="47"/>
      <c r="D879" s="47"/>
      <c r="E879" s="47"/>
      <c r="F879" s="47"/>
      <c r="G879" s="47"/>
      <c r="H879" s="47"/>
      <c r="I879" s="44"/>
      <c r="J879" s="44"/>
      <c r="K879" s="44"/>
    </row>
    <row r="880" spans="1:11" ht="17.25">
      <c r="A880" s="46"/>
      <c r="B880" s="47"/>
      <c r="C880" s="47"/>
      <c r="D880" s="47"/>
      <c r="E880" s="47"/>
      <c r="F880" s="47"/>
      <c r="G880" s="47"/>
      <c r="H880" s="47"/>
      <c r="I880" s="44"/>
      <c r="J880" s="44"/>
      <c r="K880" s="44"/>
    </row>
    <row r="881" spans="1:11" ht="17.25">
      <c r="A881" s="46"/>
      <c r="B881" s="47"/>
      <c r="C881" s="47"/>
      <c r="D881" s="47"/>
      <c r="E881" s="47"/>
      <c r="F881" s="47"/>
      <c r="G881" s="47"/>
      <c r="H881" s="47"/>
      <c r="I881" s="44"/>
      <c r="J881" s="44"/>
      <c r="K881" s="44"/>
    </row>
    <row r="882" spans="1:11" ht="17.25">
      <c r="A882" s="46"/>
      <c r="B882" s="47"/>
      <c r="C882" s="47"/>
      <c r="D882" s="47"/>
      <c r="E882" s="47"/>
      <c r="F882" s="47"/>
      <c r="G882" s="47"/>
      <c r="H882" s="47"/>
      <c r="I882" s="44"/>
      <c r="J882" s="44"/>
      <c r="K882" s="44"/>
    </row>
    <row r="883" spans="1:11" ht="17.25">
      <c r="A883" s="46"/>
      <c r="B883" s="47"/>
      <c r="C883" s="47"/>
      <c r="D883" s="47"/>
      <c r="E883" s="47"/>
      <c r="F883" s="47"/>
      <c r="G883" s="47"/>
      <c r="H883" s="47"/>
      <c r="I883" s="44"/>
      <c r="J883" s="44"/>
      <c r="K883" s="44"/>
    </row>
    <row r="884" spans="1:11" ht="17.25">
      <c r="A884" s="46"/>
      <c r="B884" s="47"/>
      <c r="C884" s="47"/>
      <c r="D884" s="47"/>
      <c r="E884" s="47"/>
      <c r="F884" s="47"/>
      <c r="G884" s="47"/>
      <c r="H884" s="47"/>
      <c r="I884" s="44"/>
      <c r="J884" s="44"/>
      <c r="K884" s="44"/>
    </row>
    <row r="885" spans="1:11" ht="17.25">
      <c r="A885" s="46"/>
      <c r="B885" s="47"/>
      <c r="C885" s="47"/>
      <c r="D885" s="47"/>
      <c r="E885" s="47"/>
      <c r="F885" s="47"/>
      <c r="G885" s="47"/>
      <c r="H885" s="47"/>
      <c r="I885" s="44"/>
      <c r="J885" s="44"/>
      <c r="K885" s="44"/>
    </row>
    <row r="886" spans="1:11" ht="17.25">
      <c r="A886" s="46"/>
      <c r="B886" s="47"/>
      <c r="C886" s="47"/>
      <c r="D886" s="47"/>
      <c r="E886" s="47"/>
      <c r="F886" s="47"/>
      <c r="G886" s="47"/>
      <c r="H886" s="47"/>
      <c r="I886" s="44"/>
      <c r="J886" s="44"/>
      <c r="K886" s="44"/>
    </row>
    <row r="887" spans="1:11" ht="17.25">
      <c r="A887" s="46"/>
      <c r="B887" s="47"/>
      <c r="C887" s="47"/>
      <c r="D887" s="47"/>
      <c r="E887" s="47"/>
      <c r="F887" s="47"/>
      <c r="G887" s="47"/>
      <c r="H887" s="47"/>
      <c r="I887" s="44"/>
      <c r="J887" s="44"/>
      <c r="K887" s="44"/>
    </row>
    <row r="888" spans="1:11" ht="17.25">
      <c r="A888" s="46"/>
      <c r="B888" s="47"/>
      <c r="C888" s="47"/>
      <c r="D888" s="47"/>
      <c r="E888" s="47"/>
      <c r="F888" s="47"/>
      <c r="G888" s="47"/>
      <c r="H888" s="47"/>
      <c r="I888" s="44"/>
      <c r="J888" s="44"/>
      <c r="K888" s="44"/>
    </row>
    <row r="889" spans="1:11" ht="17.25">
      <c r="A889" s="46"/>
      <c r="B889" s="47"/>
      <c r="C889" s="47"/>
      <c r="D889" s="47"/>
      <c r="E889" s="47"/>
      <c r="F889" s="47"/>
      <c r="G889" s="47"/>
      <c r="H889" s="47"/>
      <c r="I889" s="44"/>
      <c r="J889" s="44"/>
      <c r="K889" s="44"/>
    </row>
    <row r="890" spans="1:11" ht="17.25">
      <c r="A890" s="46"/>
      <c r="B890" s="47"/>
      <c r="C890" s="47"/>
      <c r="D890" s="47"/>
      <c r="E890" s="47"/>
      <c r="F890" s="47"/>
      <c r="G890" s="47"/>
      <c r="H890" s="47"/>
      <c r="I890" s="44"/>
      <c r="J890" s="44"/>
      <c r="K890" s="44"/>
    </row>
    <row r="891" spans="1:11" ht="17.25">
      <c r="A891" s="46"/>
      <c r="B891" s="47"/>
      <c r="C891" s="47"/>
      <c r="D891" s="47"/>
      <c r="E891" s="47"/>
      <c r="F891" s="47"/>
      <c r="G891" s="47"/>
      <c r="H891" s="47"/>
      <c r="I891" s="44"/>
      <c r="J891" s="44"/>
      <c r="K891" s="44"/>
    </row>
    <row r="892" spans="1:11" ht="17.25">
      <c r="A892" s="46"/>
      <c r="B892" s="47"/>
      <c r="C892" s="47"/>
      <c r="D892" s="47"/>
      <c r="E892" s="47"/>
      <c r="F892" s="47"/>
      <c r="G892" s="47"/>
      <c r="H892" s="47"/>
      <c r="I892" s="44"/>
      <c r="J892" s="44"/>
      <c r="K892" s="44"/>
    </row>
    <row r="893" spans="1:11" ht="17.25">
      <c r="A893" s="46"/>
      <c r="B893" s="47"/>
      <c r="C893" s="47"/>
      <c r="D893" s="47"/>
      <c r="E893" s="47"/>
      <c r="F893" s="47"/>
      <c r="G893" s="47"/>
      <c r="H893" s="47"/>
      <c r="I893" s="44"/>
      <c r="J893" s="44"/>
      <c r="K893" s="44"/>
    </row>
    <row r="894" spans="1:11" ht="17.25">
      <c r="A894" s="46"/>
      <c r="B894" s="47"/>
      <c r="C894" s="47"/>
      <c r="D894" s="47"/>
      <c r="E894" s="47"/>
      <c r="F894" s="47"/>
      <c r="G894" s="47"/>
      <c r="H894" s="47"/>
      <c r="I894" s="44"/>
      <c r="J894" s="44"/>
      <c r="K894" s="44"/>
    </row>
    <row r="895" spans="1:11" ht="17.25">
      <c r="A895" s="46"/>
      <c r="B895" s="47"/>
      <c r="C895" s="47"/>
      <c r="D895" s="47"/>
      <c r="E895" s="47"/>
      <c r="F895" s="47"/>
      <c r="G895" s="47"/>
      <c r="H895" s="47"/>
      <c r="I895" s="44"/>
      <c r="J895" s="44"/>
      <c r="K895" s="44"/>
    </row>
    <row r="896" spans="1:11" ht="17.25">
      <c r="A896" s="46"/>
      <c r="B896" s="47"/>
      <c r="C896" s="47"/>
      <c r="D896" s="47"/>
      <c r="E896" s="47"/>
      <c r="F896" s="47"/>
      <c r="G896" s="47"/>
      <c r="H896" s="47"/>
      <c r="I896" s="44"/>
      <c r="J896" s="44"/>
      <c r="K896" s="44"/>
    </row>
    <row r="897" spans="1:11" ht="17.25">
      <c r="A897" s="46"/>
      <c r="B897" s="47"/>
      <c r="C897" s="47"/>
      <c r="D897" s="47"/>
      <c r="E897" s="47"/>
      <c r="F897" s="47"/>
      <c r="G897" s="47"/>
      <c r="H897" s="47"/>
      <c r="I897" s="44"/>
      <c r="J897" s="44"/>
      <c r="K897" s="44"/>
    </row>
    <row r="898" spans="1:11" ht="17.25">
      <c r="A898" s="46"/>
      <c r="B898" s="47"/>
      <c r="C898" s="47"/>
      <c r="D898" s="47"/>
      <c r="E898" s="47"/>
      <c r="F898" s="47"/>
      <c r="G898" s="47"/>
      <c r="H898" s="47"/>
      <c r="I898" s="44"/>
      <c r="J898" s="44"/>
      <c r="K898" s="44"/>
    </row>
    <row r="899" spans="1:11" ht="17.25">
      <c r="A899" s="46"/>
      <c r="B899" s="47"/>
      <c r="C899" s="47"/>
      <c r="D899" s="47"/>
      <c r="E899" s="47"/>
      <c r="F899" s="47"/>
      <c r="G899" s="47"/>
      <c r="H899" s="47"/>
      <c r="I899" s="44"/>
      <c r="J899" s="44"/>
      <c r="K899" s="44"/>
    </row>
    <row r="900" spans="1:11" ht="17.25">
      <c r="A900" s="46"/>
      <c r="B900" s="47"/>
      <c r="C900" s="47"/>
      <c r="D900" s="47"/>
      <c r="E900" s="47"/>
      <c r="F900" s="47"/>
      <c r="G900" s="47"/>
      <c r="H900" s="47"/>
      <c r="I900" s="44"/>
      <c r="J900" s="44"/>
      <c r="K900" s="44"/>
    </row>
    <row r="901" spans="1:11" ht="17.25">
      <c r="A901" s="46"/>
      <c r="B901" s="47"/>
      <c r="C901" s="47"/>
      <c r="D901" s="47"/>
      <c r="E901" s="47"/>
      <c r="F901" s="47"/>
      <c r="G901" s="47"/>
      <c r="H901" s="47"/>
      <c r="I901" s="44"/>
      <c r="J901" s="44"/>
      <c r="K901" s="44"/>
    </row>
    <row r="902" spans="1:11" ht="17.25">
      <c r="A902" s="46"/>
      <c r="B902" s="47"/>
      <c r="C902" s="47"/>
      <c r="D902" s="47"/>
      <c r="E902" s="47"/>
      <c r="F902" s="47"/>
      <c r="G902" s="47"/>
      <c r="H902" s="47"/>
      <c r="I902" s="44"/>
      <c r="J902" s="44"/>
      <c r="K902" s="44"/>
    </row>
    <row r="903" spans="1:11" ht="17.25">
      <c r="A903" s="46"/>
      <c r="B903" s="47"/>
      <c r="C903" s="47"/>
      <c r="D903" s="47"/>
      <c r="E903" s="47"/>
      <c r="F903" s="47"/>
      <c r="G903" s="47"/>
      <c r="H903" s="47"/>
      <c r="I903" s="44"/>
      <c r="J903" s="44"/>
      <c r="K903" s="44"/>
    </row>
    <row r="904" spans="1:11" ht="17.25">
      <c r="A904" s="46"/>
      <c r="B904" s="47"/>
      <c r="C904" s="47"/>
      <c r="D904" s="47"/>
      <c r="E904" s="47"/>
      <c r="F904" s="47"/>
      <c r="G904" s="47"/>
      <c r="H904" s="47"/>
      <c r="I904" s="44"/>
      <c r="J904" s="44"/>
      <c r="K904" s="44"/>
    </row>
  </sheetData>
  <sheetProtection formatCells="0" formatColumns="0" formatRows="0" insertColumns="0" insertRows="0" insertHyperlinks="0" deleteColumns="0" deleteRows="0" sort="0" autoFilter="0" pivotTables="0"/>
  <mergeCells count="15">
    <mergeCell ref="D4:D5"/>
    <mergeCell ref="E4:E5"/>
    <mergeCell ref="P3:S3"/>
    <mergeCell ref="A2:W2"/>
    <mergeCell ref="A4:A5"/>
    <mergeCell ref="F4:F5"/>
    <mergeCell ref="G4:G5"/>
    <mergeCell ref="B4:B5"/>
    <mergeCell ref="C4:C5"/>
    <mergeCell ref="L1:W1"/>
    <mergeCell ref="I4:K4"/>
    <mergeCell ref="L4:W4"/>
    <mergeCell ref="M6:M9"/>
    <mergeCell ref="N6:N9"/>
    <mergeCell ref="O6:O9"/>
  </mergeCells>
  <printOptions horizontalCentered="1"/>
  <pageMargins left="0.984251968503937" right="0.5905511811023623" top="0.7874015748031497" bottom="0.7874015748031497" header="0" footer="0"/>
  <pageSetup horizontalDpi="600" verticalDpi="600" orientation="landscape" paperSize="9" scale="85" r:id="rId1"/>
  <headerFooter alignWithMargins="0">
    <oddHeader xml:space="preserve">&amp;C &amp;P </oddHeader>
  </headerFooter>
  <rowBreaks count="3" manualBreakCount="3">
    <brk id="560" max="22" man="1"/>
    <brk id="581" max="22" man="1"/>
    <brk id="59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2019-06-20T13:51:03Z</cp:lastPrinted>
  <dcterms:created xsi:type="dcterms:W3CDTF">2006-11-13T05:36:17Z</dcterms:created>
  <dcterms:modified xsi:type="dcterms:W3CDTF">2019-09-02T07:21:26Z</dcterms:modified>
  <cp:category/>
  <cp:version/>
  <cp:contentType/>
  <cp:contentStatus/>
</cp:coreProperties>
</file>