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2120" windowHeight="90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'Лист1'!$3:$4</definedName>
    <definedName name="_xlnm.Print_Area" localSheetId="0">'Лист1'!$A$1:$G$860</definedName>
  </definedNames>
  <calcPr fullCalcOnLoad="1"/>
</workbook>
</file>

<file path=xl/sharedStrings.xml><?xml version="1.0" encoding="utf-8"?>
<sst xmlns="http://schemas.openxmlformats.org/spreadsheetml/2006/main" count="988" uniqueCount="262">
  <si>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</si>
  <si>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</si>
  <si>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</si>
  <si>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</si>
  <si>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</si>
  <si>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</si>
  <si>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</si>
  <si>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</si>
  <si>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</si>
  <si>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</si>
  <si>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</si>
  <si>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</si>
  <si>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</si>
  <si>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</si>
  <si>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</si>
  <si>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</si>
  <si>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</si>
  <si>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</si>
  <si>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Услуги связи</t>
  </si>
  <si>
    <t>Услуги учреждений культуры</t>
  </si>
  <si>
    <t>Услуги физической культуры и спорта</t>
  </si>
  <si>
    <t>Санаторно-оздоровительные услуги</t>
  </si>
  <si>
    <t>Услуги правового характера</t>
  </si>
  <si>
    <t>тыс. шт.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</si>
  <si>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</si>
  <si>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</si>
  <si>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</si>
  <si>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</si>
  <si>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</si>
  <si>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Финансовые результаты деятельности предприятий и организаций</t>
  </si>
  <si>
    <t>тыс. руб.</t>
  </si>
  <si>
    <t>Потребительский рынок</t>
  </si>
  <si>
    <t>Транспорт (автомобильный, железнодорожный, электрический)</t>
  </si>
  <si>
    <t>Связь (почтовая)</t>
  </si>
  <si>
    <t>Электросвязь</t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</si>
  <si>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</si>
  <si>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</si>
  <si>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t>Медицинские услуги</t>
  </si>
  <si>
    <r>
      <t>Выбытие основных фондов в среднем за год</t>
    </r>
    <r>
      <rPr>
        <sz val="11"/>
        <rFont val="Times New Roman Cyr"/>
        <family val="1"/>
      </rPr>
      <t xml:space="preserve"> - всего</t>
    </r>
  </si>
  <si>
    <t>Социальные индикаторы</t>
  </si>
  <si>
    <t>тонн</t>
  </si>
  <si>
    <t>Инвестиции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</si>
  <si>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</si>
  <si>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</si>
  <si>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</si>
  <si>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</si>
  <si>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склады минудобрений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</si>
  <si>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</si>
  <si>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</si>
  <si>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</si>
  <si>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</si>
  <si>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</si>
  <si>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</si>
  <si>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</si>
  <si>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</si>
  <si>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</si>
  <si>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</si>
  <si>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</si>
  <si>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</si>
  <si>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</si>
  <si>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</si>
  <si>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</si>
  <si>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</si>
  <si>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</si>
  <si>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</si>
  <si>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</si>
  <si>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</si>
  <si>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</si>
  <si>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</si>
  <si>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</si>
  <si>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</si>
  <si>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</si>
  <si>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</si>
  <si>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</si>
  <si>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</si>
  <si>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</si>
  <si>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</si>
  <si>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</si>
  <si>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</si>
  <si>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</si>
  <si>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>Жилищно-коммунальное хозяйство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</si>
  <si>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</si>
  <si>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</si>
  <si>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</si>
  <si>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в т. ч. досчет на неформальную экономику</t>
  </si>
  <si>
    <t>Услуги транспорта</t>
  </si>
  <si>
    <t>Жилищные услуги</t>
  </si>
  <si>
    <t>Коммунальные услуги</t>
  </si>
  <si>
    <t>Услуги в системе образования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</si>
  <si>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</si>
  <si>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</si>
  <si>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</si>
  <si>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</si>
  <si>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</si>
  <si>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Расходы ЖКХ - всего по району в действующих ценах каждого года</t>
  </si>
  <si>
    <t>Установленная максимально-допустимая доля собственных расходов граждан на оплату ЖКУ в совокупном доходе семьи</t>
  </si>
  <si>
    <t>руб./ед.изм.</t>
  </si>
  <si>
    <t>Тарифы установленные для населения на ЖКУ по видам услуг:</t>
  </si>
  <si>
    <t>Тарифы прочим потребителям ЖКУ по видам услуг:</t>
  </si>
  <si>
    <t>Уровень возмещения населением платежей за предоставление ЖКУ</t>
  </si>
  <si>
    <t xml:space="preserve">Доходы ЖКХ - всего по району в действующих ценах каждого года </t>
  </si>
  <si>
    <r>
      <t xml:space="preserve">Фонд оплаты труда (по годовому отчету) - </t>
    </r>
    <r>
      <rPr>
        <sz val="11"/>
        <rFont val="Times New Roman Cyr"/>
        <family val="1"/>
      </rPr>
      <t>всего</t>
    </r>
    <r>
      <rPr>
        <b/>
        <sz val="11"/>
        <rFont val="Times New Roman Cyr"/>
        <family val="1"/>
      </rPr>
      <t xml:space="preserve"> </t>
    </r>
  </si>
  <si>
    <r>
      <t>Среднемесячная заработная плата (по годовому отчету)</t>
    </r>
    <r>
      <rPr>
        <sz val="12"/>
        <rFont val="Times New Roman Cyr"/>
        <family val="1"/>
      </rPr>
      <t xml:space="preserve"> - всего</t>
    </r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</si>
  <si>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</si>
  <si>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</si>
  <si>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</si>
  <si>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</si>
  <si>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</si>
  <si>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</si>
  <si>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</si>
  <si>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</si>
  <si>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</si>
  <si>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</si>
  <si>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0"/>
      </rPr>
      <t>всего</t>
    </r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</si>
  <si>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</si>
  <si>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t>Остаточная стоимость основных фондов на конец года с учетом переоценки - всего</t>
  </si>
  <si>
    <t>тыс.пасс.км</t>
  </si>
  <si>
    <t xml:space="preserve">   в том числе: незанятых пенсионеров</t>
  </si>
  <si>
    <r>
      <t>Оборот розничной торговли</t>
    </r>
    <r>
      <rPr>
        <sz val="11"/>
        <rFont val="Times New Roman Cyr"/>
        <family val="1"/>
      </rPr>
      <t xml:space="preserve"> (во всех каналах реализации)</t>
    </r>
  </si>
  <si>
    <t>Туристские услуги</t>
  </si>
  <si>
    <r>
      <t xml:space="preserve">Оборот общественного питания </t>
    </r>
    <r>
      <rPr>
        <sz val="11"/>
        <rFont val="Times New Roman Cyr"/>
        <family val="1"/>
      </rPr>
      <t>(во всех каналах реализации)</t>
    </r>
  </si>
  <si>
    <t>Общее поступление налогов в бюджетную систему - всего (во все бюджеты по всем видам налоговых доходов)</t>
  </si>
  <si>
    <t xml:space="preserve">   в том числе фонд оплаты труда по видам экономической деятельности и по основным предприятиям :</t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</si>
  <si>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1"/>
      </rPr>
      <t xml:space="preserve"> - всего</t>
    </r>
  </si>
  <si>
    <t>1. Собственные средства предприятий и организаций</t>
  </si>
  <si>
    <t xml:space="preserve">      и другие (указать какие мощности)</t>
  </si>
  <si>
    <t>соотв. ед. изм.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</si>
  <si>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</si>
  <si>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</si>
  <si>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налог на прибыль организаций</t>
  </si>
  <si>
    <t>налог на добавленную стоимость</t>
  </si>
  <si>
    <t>акцизы</t>
  </si>
  <si>
    <t>в т. ч. по предприятиям:</t>
  </si>
  <si>
    <t xml:space="preserve">       в общеобразовательных школах, школах-интернатах</t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</si>
  <si>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</si>
  <si>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</si>
  <si>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Объем инвестиций в основной капитал по территории района (города) по крупным и средним предприятиям и организациям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</si>
  <si>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</si>
  <si>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</si>
  <si>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</si>
  <si>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</si>
  <si>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</si>
  <si>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</si>
  <si>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</si>
  <si>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</si>
  <si>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</si>
  <si>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</si>
  <si>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</si>
  <si>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 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</si>
  <si>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</si>
  <si>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</si>
  <si>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 xml:space="preserve">  </t>
  </si>
  <si>
    <t>Численность пенсионеров (среднегодовая) - всего</t>
  </si>
  <si>
    <r>
      <t xml:space="preserve">   Численность учащихся, используемая для определения </t>
    </r>
    <r>
      <rPr>
        <b/>
        <u val="single"/>
        <sz val="11"/>
        <rFont val="Times New Roman Cyr"/>
        <family val="0"/>
      </rPr>
      <t>объема налоговых вычетов по налогу на доходы физических лиц</t>
    </r>
    <r>
      <rPr>
        <b/>
        <sz val="11"/>
        <rFont val="Times New Roman Cyr"/>
        <family val="0"/>
      </rPr>
      <t xml:space="preserve"> всего</t>
    </r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</si>
  <si>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</si>
  <si>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</si>
  <si>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</si>
  <si>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r>
      <rPr>
        <b/>
        <sz val="11"/>
        <rFont val="Times New Roman Cyr"/>
        <family val="0"/>
      </rPr>
      <t>Cреднесписочная численность работников</t>
    </r>
    <r>
      <rPr>
        <sz val="11"/>
        <rFont val="Times New Roman Cyr"/>
        <family val="1"/>
      </rPr>
      <t xml:space="preserve"> (по годовому отчету) - всего</t>
    </r>
  </si>
  <si>
    <t>патентная система</t>
  </si>
  <si>
    <t>Итого численность детей и учащихся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</si>
  <si>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</si>
  <si>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</si>
  <si>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</si>
  <si>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</si>
  <si>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</si>
  <si>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</si>
  <si>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</si>
  <si>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0"/>
      </rPr>
      <t>в разрезе предприятий</t>
    </r>
    <r>
      <rPr>
        <i/>
        <sz val="11"/>
        <rFont val="Times New Roman Cyr"/>
        <family val="0"/>
      </rPr>
      <t>:</t>
    </r>
  </si>
  <si>
    <t xml:space="preserve">   Численность детей от 0 до 6 лет включительно  (на конец года)</t>
  </si>
  <si>
    <t xml:space="preserve">        в профессиональных образовательных организациях </t>
  </si>
  <si>
    <t xml:space="preserve">        в образовательных организациях высшего  образования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</si>
  <si>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</si>
  <si>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</si>
  <si>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</si>
  <si>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</si>
  <si>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</si>
  <si>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</si>
  <si>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Промышленность*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</si>
  <si>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</si>
  <si>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</si>
  <si>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</si>
  <si>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</si>
  <si>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</si>
  <si>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</si>
  <si>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</si>
  <si>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</si>
  <si>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</si>
  <si>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</si>
  <si>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</si>
  <si>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</si>
  <si>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</si>
  <si>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</si>
  <si>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</si>
  <si>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</si>
  <si>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</si>
  <si>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</si>
  <si>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</si>
  <si>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</si>
  <si>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</si>
  <si>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>Оосновные показатели социально - экономического развития  города Ливны</t>
  </si>
  <si>
    <t>шт.</t>
  </si>
  <si>
    <t xml:space="preserve">Насосное оборудование </t>
  </si>
  <si>
    <t>Фильтры очистки масла для легковых автомобилей - ФОМ</t>
  </si>
  <si>
    <t>Фильтры очистки топлива для легковых автомобилей - ФОМ</t>
  </si>
  <si>
    <t>Элементы фильтрующие очистки воздуха для легковых автомобилей - ЭФОВ</t>
  </si>
  <si>
    <t>Фильтры в сборе для грузовых автомобилей и сельско-хозяйственной техники</t>
  </si>
  <si>
    <t>Фильтры очистки воздуха и воздухоочистители для грузовых автомобилей и сельско-хозяйственной техники - (ФОВ, ФВ)</t>
  </si>
  <si>
    <t>Глушители выхлопа</t>
  </si>
  <si>
    <t>Насосы ГН:  ГН-60, ГН-200М, ГН-500</t>
  </si>
  <si>
    <t>Бачки масляные и детали для грузовых автомобилей и сельско-хозяйственной техники</t>
  </si>
  <si>
    <t>Элементы фильтрующие очистки воздуха для грузовых автомобилей и сельско-хозяйственной техники - ЭФОВ</t>
  </si>
  <si>
    <t>Элементы фильтрующие очистки масла для грузовых автомобилей и сельско-хозяйственной техники - ЭФОТ</t>
  </si>
  <si>
    <t>Элементы фильтрующие очистки топлива для грузовых автомобилей и сельско-хозяйственной техники - ЭФОМ</t>
  </si>
  <si>
    <t>Спец.детали и изделия</t>
  </si>
  <si>
    <t>Прочая продукция</t>
  </si>
  <si>
    <t>Электрические патроны</t>
  </si>
  <si>
    <t>Электрические розетки</t>
  </si>
  <si>
    <t>Насосы</t>
  </si>
  <si>
    <t>Огнетушители</t>
  </si>
  <si>
    <t>тн.</t>
  </si>
  <si>
    <t>Масло животное</t>
  </si>
  <si>
    <t>Производство хлебобулочных изделий</t>
  </si>
  <si>
    <t>Производство кондитерских изделий</t>
  </si>
  <si>
    <t>Мука</t>
  </si>
  <si>
    <t>Корпусы</t>
  </si>
  <si>
    <t>Полюсные наконечники</t>
  </si>
  <si>
    <t>Пристройка к МБОУ Гимназия г. Ливны</t>
  </si>
  <si>
    <t xml:space="preserve">Цельномолочная продукция </t>
  </si>
  <si>
    <t>Молоко</t>
  </si>
  <si>
    <t>Сыры животные</t>
  </si>
  <si>
    <t xml:space="preserve">         </t>
  </si>
  <si>
    <t>Реконструкция моста через реку Сосна</t>
  </si>
  <si>
    <t>15-20</t>
  </si>
  <si>
    <t>Содержание и текущий ремонт общего имущества</t>
  </si>
  <si>
    <t>Лифты</t>
  </si>
  <si>
    <t>Теплоснабжение</t>
  </si>
  <si>
    <t>Водоснабжение</t>
  </si>
  <si>
    <t>Водоотведение</t>
  </si>
  <si>
    <t>Сбор и транспортирование ТКО</t>
  </si>
  <si>
    <t>руб./кв. м.</t>
  </si>
  <si>
    <t>руб./Гкал</t>
  </si>
  <si>
    <t>руб./куб. м.</t>
  </si>
  <si>
    <t>Газ</t>
  </si>
  <si>
    <t>Сети водоотведения</t>
  </si>
  <si>
    <t xml:space="preserve"> км.</t>
  </si>
  <si>
    <t>км.</t>
  </si>
  <si>
    <t>Сельское, лесное хозяйствово, охота, рыболовство и рыбоводство -  А</t>
  </si>
  <si>
    <t xml:space="preserve"> Обеспечение электрической энергией, газом и паром; кондиционирование воздуха - Д</t>
  </si>
  <si>
    <t xml:space="preserve"> Водоснабжение; водоотведение, организация сбора и утилизации отходов, деятельность по ликвидации загрязнений - Е</t>
  </si>
  <si>
    <t xml:space="preserve"> Торговля оптовая и розничная; ремонт автотранспортных средств и мотоциклов - G</t>
  </si>
  <si>
    <t>Транспортировка и хранение - H</t>
  </si>
  <si>
    <t>Деятельность в области информации и  связи - J</t>
  </si>
  <si>
    <t>Деятельность финансовая и страховая - К</t>
  </si>
  <si>
    <t>Деятельность профессиональная, научная и техническая - М</t>
  </si>
  <si>
    <t>Образование - Р</t>
  </si>
  <si>
    <t>Деятельность в области информации связи - J</t>
  </si>
  <si>
    <t>Захоронение ТКО</t>
  </si>
  <si>
    <t>\</t>
  </si>
  <si>
    <t>Добыча полезных ископаемых - B</t>
  </si>
  <si>
    <t>Деятельность профессиональная, научная и техническая - M</t>
  </si>
  <si>
    <t>Услуги телекоммуникационной связи</t>
  </si>
  <si>
    <t>проект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</si>
</sst>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#,##0.0"/>
  </numFmts>
  <fonts count="58">
    <font>
      <sz val="12"/>
      <name val="Times New Roman Cyr"/>
      <family val="1"/>
    </font>
    <font>
      <sz val="14"/>
      <name val="Times New Roman Cyr"/>
      <family val="0"/>
    </font>
    <font>
      <b/>
      <sz val="13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i/>
      <sz val="11"/>
      <name val="Times New Roman Cyr"/>
      <family val="1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 CYR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sz val="13"/>
      <name val="Times New Roman Cyr"/>
      <family val="1"/>
    </font>
    <font>
      <b/>
      <u val="single"/>
      <sz val="11"/>
      <name val="Times New Roman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u val="single"/>
      <sz val="11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 Cyr"/>
      <family val="1"/>
    </font>
    <font>
      <sz val="11"/>
      <name val="Arial Cyr"/>
      <family val="0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Times New Roman Cyr"/>
      <family val="1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.8"/>
      <color indexed="2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Times New Roman Cyr"/>
      <family val="1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.8"/>
      <color theme="11"/>
      <name val="Times New Roman Cyr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32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9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5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291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0" fontId="0" fillId="2" borderId="10" xfId="0" applyFill="1" applyBorder="1" applyAlignment="1">
      <alignment vertical="justify"/>
    </xf>
    <xf numFmtId="0" fontId="0" fillId="2" borderId="0" xfId="0" applyFill="1" applyBorder="1" applyAlignment="1">
      <alignment vertical="justify"/>
    </xf>
    <xf numFmtId="0" fontId="0" fillId="2" borderId="0" xfId="0" applyFill="1" applyAlignment="1">
      <alignment horizontal="center"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3"/>
    </xf>
    <xf numFmtId="0" fontId="7" fillId="2" borderId="1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right" vertical="center" wrapText="1"/>
    </xf>
    <xf numFmtId="49" fontId="11" fillId="2" borderId="10" xfId="0" applyNumberFormat="1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left" vertical="justify" indent="1"/>
    </xf>
    <xf numFmtId="0" fontId="0" fillId="0" borderId="0" xfId="0" applyFont="1" applyFill="1" applyAlignment="1">
      <alignment horizontal="left" vertical="justify" indent="1"/>
    </xf>
    <xf numFmtId="0" fontId="14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left" wrapText="1" indent="4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justify"/>
    </xf>
    <xf numFmtId="0" fontId="5" fillId="0" borderId="10" xfId="0" applyFont="1" applyFill="1" applyBorder="1" applyAlignment="1">
      <alignment vertical="justify"/>
    </xf>
    <xf numFmtId="49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/>
    </xf>
    <xf numFmtId="0" fontId="0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left" vertical="justify"/>
    </xf>
    <xf numFmtId="0" fontId="5" fillId="26" borderId="0" xfId="0" applyFont="1" applyFill="1" applyBorder="1" applyAlignment="1">
      <alignment horizontal="center" vertical="justify"/>
    </xf>
    <xf numFmtId="0" fontId="0" fillId="26" borderId="0" xfId="0" applyFill="1" applyAlignment="1">
      <alignment vertical="justify"/>
    </xf>
    <xf numFmtId="0" fontId="15" fillId="26" borderId="0" xfId="0" applyFont="1" applyFill="1" applyBorder="1" applyAlignment="1">
      <alignment horizontal="left" vertical="top"/>
    </xf>
    <xf numFmtId="0" fontId="15" fillId="26" borderId="0" xfId="0" applyFont="1" applyFill="1" applyAlignment="1">
      <alignment horizontal="center" vertical="top"/>
    </xf>
    <xf numFmtId="0" fontId="15" fillId="26" borderId="0" xfId="0" applyFont="1" applyFill="1" applyAlignment="1">
      <alignment horizontal="left" vertical="top"/>
    </xf>
    <xf numFmtId="0" fontId="15" fillId="26" borderId="0" xfId="0" applyFont="1" applyFill="1" applyAlignment="1">
      <alignment horizontal="left" indent="5"/>
    </xf>
    <xf numFmtId="0" fontId="0" fillId="26" borderId="0" xfId="0" applyFill="1" applyAlignment="1">
      <alignment horizontal="left" indent="5"/>
    </xf>
    <xf numFmtId="0" fontId="15" fillId="26" borderId="0" xfId="0" applyFont="1" applyFill="1" applyAlignment="1">
      <alignment vertical="top" wrapText="1"/>
    </xf>
    <xf numFmtId="0" fontId="15" fillId="26" borderId="0" xfId="0" applyFont="1" applyFill="1" applyAlignment="1">
      <alignment horizontal="center" vertical="center"/>
    </xf>
    <xf numFmtId="0" fontId="15" fillId="26" borderId="0" xfId="0" applyFont="1" applyFill="1" applyAlignment="1">
      <alignment horizontal="left" vertical="top" indent="5"/>
    </xf>
    <xf numFmtId="0" fontId="0" fillId="26" borderId="0" xfId="0" applyFill="1" applyAlignment="1">
      <alignment horizontal="left" vertical="top" indent="5"/>
    </xf>
    <xf numFmtId="0" fontId="3" fillId="26" borderId="0" xfId="0" applyFont="1" applyFill="1" applyBorder="1" applyAlignment="1">
      <alignment horizontal="left" vertical="top"/>
    </xf>
    <xf numFmtId="0" fontId="3" fillId="26" borderId="10" xfId="0" applyFont="1" applyFill="1" applyBorder="1" applyAlignment="1">
      <alignment horizontal="left" vertical="justify" indent="2"/>
    </xf>
    <xf numFmtId="0" fontId="4" fillId="26" borderId="10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vertical="justify"/>
    </xf>
    <xf numFmtId="0" fontId="3" fillId="26" borderId="11" xfId="0" applyFont="1" applyFill="1" applyBorder="1" applyAlignment="1" applyProtection="1">
      <alignment vertical="justify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3" fillId="26" borderId="10" xfId="0" applyFont="1" applyFill="1" applyBorder="1" applyAlignment="1" applyProtection="1">
      <alignment vertical="center" wrapText="1"/>
      <protection/>
    </xf>
    <xf numFmtId="0" fontId="3" fillId="26" borderId="11" xfId="0" applyFont="1" applyFill="1" applyBorder="1" applyAlignment="1" applyProtection="1">
      <alignment vertical="center" wrapText="1"/>
      <protection/>
    </xf>
    <xf numFmtId="49" fontId="3" fillId="26" borderId="10" xfId="0" applyNumberFormat="1" applyFont="1" applyFill="1" applyBorder="1" applyAlignment="1">
      <alignment horizontal="center"/>
    </xf>
    <xf numFmtId="0" fontId="0" fillId="26" borderId="10" xfId="0" applyFill="1" applyBorder="1" applyAlignment="1">
      <alignment vertical="justify"/>
    </xf>
    <xf numFmtId="0" fontId="3" fillId="26" borderId="12" xfId="0" applyFont="1" applyFill="1" applyBorder="1" applyAlignment="1" applyProtection="1">
      <alignment vertical="center" wrapText="1"/>
      <protection/>
    </xf>
    <xf numFmtId="0" fontId="4" fillId="26" borderId="10" xfId="0" applyFont="1" applyFill="1" applyBorder="1" applyAlignment="1">
      <alignment horizontal="left" vertical="justify"/>
    </xf>
    <xf numFmtId="0" fontId="8" fillId="26" borderId="10" xfId="0" applyFont="1" applyFill="1" applyBorder="1" applyAlignment="1">
      <alignment vertical="justify"/>
    </xf>
    <xf numFmtId="0" fontId="5" fillId="26" borderId="10" xfId="0" applyFont="1" applyFill="1" applyBorder="1" applyAlignment="1">
      <alignment horizontal="left" vertical="justify"/>
    </xf>
    <xf numFmtId="0" fontId="3" fillId="26" borderId="10" xfId="0" applyFont="1" applyFill="1" applyBorder="1" applyAlignment="1">
      <alignment horizontal="center" vertical="top"/>
    </xf>
    <xf numFmtId="0" fontId="3" fillId="26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horizontal="center" vertical="center"/>
    </xf>
    <xf numFmtId="0" fontId="3" fillId="26" borderId="13" xfId="0" applyFont="1" applyFill="1" applyBorder="1" applyAlignment="1">
      <alignment horizontal="left" vertical="center" wrapText="1"/>
    </xf>
    <xf numFmtId="0" fontId="3" fillId="26" borderId="10" xfId="0" applyFont="1" applyFill="1" applyBorder="1" applyAlignment="1">
      <alignment horizontal="left" vertical="center" wrapText="1" indent="2"/>
    </xf>
    <xf numFmtId="0" fontId="3" fillId="26" borderId="10" xfId="0" applyFont="1" applyFill="1" applyBorder="1" applyAlignment="1">
      <alignment horizontal="left" vertical="justify" indent="2"/>
    </xf>
    <xf numFmtId="0" fontId="3" fillId="26" borderId="10" xfId="0" applyFont="1" applyFill="1" applyBorder="1" applyAlignment="1">
      <alignment horizontal="left" vertical="center" wrapText="1" indent="2"/>
    </xf>
    <xf numFmtId="0" fontId="4" fillId="26" borderId="10" xfId="0" applyFont="1" applyFill="1" applyBorder="1" applyAlignment="1">
      <alignment vertical="justify"/>
    </xf>
    <xf numFmtId="0" fontId="3" fillId="26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2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justify" indent="2"/>
    </xf>
    <xf numFmtId="0" fontId="4" fillId="0" borderId="10" xfId="0" applyFont="1" applyFill="1" applyBorder="1" applyAlignment="1">
      <alignment vertical="justify"/>
    </xf>
    <xf numFmtId="49" fontId="8" fillId="0" borderId="10" xfId="0" applyNumberFormat="1" applyFont="1" applyFill="1" applyBorder="1" applyAlignment="1">
      <alignment horizontal="left" vertical="justify" indent="2"/>
    </xf>
    <xf numFmtId="0" fontId="3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vertical="justify"/>
    </xf>
    <xf numFmtId="0" fontId="0" fillId="0" borderId="0" xfId="0" applyFill="1" applyAlignment="1">
      <alignment horizontal="center" vertical="justify"/>
    </xf>
    <xf numFmtId="0" fontId="21" fillId="0" borderId="10" xfId="0" applyFont="1" applyFill="1" applyBorder="1" applyAlignment="1">
      <alignment horizontal="left" vertical="center" wrapText="1" indent="2"/>
    </xf>
    <xf numFmtId="0" fontId="21" fillId="0" borderId="10" xfId="0" applyFont="1" applyBorder="1" applyAlignment="1">
      <alignment horizontal="left" vertical="center" wrapText="1" indent="2"/>
    </xf>
    <xf numFmtId="0" fontId="21" fillId="0" borderId="10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wrapText="1"/>
    </xf>
    <xf numFmtId="0" fontId="22" fillId="0" borderId="10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horizontal="left" vertical="center" wrapText="1" indent="2"/>
    </xf>
    <xf numFmtId="0" fontId="9" fillId="0" borderId="11" xfId="0" applyFont="1" applyBorder="1" applyAlignment="1">
      <alignment horizontal="left" vertical="center" wrapText="1" indent="2"/>
    </xf>
    <xf numFmtId="0" fontId="9" fillId="0" borderId="10" xfId="0" applyFont="1" applyBorder="1" applyAlignment="1">
      <alignment vertical="justify"/>
    </xf>
    <xf numFmtId="1" fontId="3" fillId="0" borderId="10" xfId="0" applyNumberFormat="1" applyFont="1" applyFill="1" applyBorder="1" applyAlignment="1">
      <alignment vertical="justify"/>
    </xf>
    <xf numFmtId="1" fontId="9" fillId="0" borderId="10" xfId="0" applyNumberFormat="1" applyFont="1" applyBorder="1" applyAlignment="1">
      <alignment vertical="justify"/>
    </xf>
    <xf numFmtId="0" fontId="4" fillId="0" borderId="10" xfId="0" applyFont="1" applyFill="1" applyBorder="1" applyAlignment="1">
      <alignment horizontal="left" vertical="center" wrapText="1" indent="2"/>
    </xf>
    <xf numFmtId="0" fontId="3" fillId="26" borderId="14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justify" indent="2"/>
    </xf>
    <xf numFmtId="0" fontId="4" fillId="2" borderId="10" xfId="0" applyFont="1" applyFill="1" applyBorder="1" applyAlignment="1">
      <alignment horizontal="left" vertical="justify" indent="2"/>
    </xf>
    <xf numFmtId="0" fontId="4" fillId="2" borderId="10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left" vertical="center" indent="2"/>
    </xf>
    <xf numFmtId="0" fontId="4" fillId="2" borderId="10" xfId="0" applyFont="1" applyFill="1" applyBorder="1" applyAlignment="1">
      <alignment horizontal="left" vertical="center" wrapText="1" indent="2"/>
    </xf>
    <xf numFmtId="0" fontId="23" fillId="2" borderId="10" xfId="0" applyFont="1" applyFill="1" applyBorder="1" applyAlignment="1" applyProtection="1">
      <alignment horizontal="left" vertical="center" wrapText="1"/>
      <protection locked="0"/>
    </xf>
    <xf numFmtId="0" fontId="3" fillId="26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justify" indent="2"/>
    </xf>
    <xf numFmtId="183" fontId="3" fillId="0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horizontal="center" vertical="justify"/>
    </xf>
    <xf numFmtId="1" fontId="3" fillId="2" borderId="10" xfId="0" applyNumberFormat="1" applyFont="1" applyFill="1" applyBorder="1" applyAlignment="1">
      <alignment horizontal="center" vertical="justify"/>
    </xf>
    <xf numFmtId="183" fontId="3" fillId="2" borderId="10" xfId="0" applyNumberFormat="1" applyFont="1" applyFill="1" applyBorder="1" applyAlignment="1">
      <alignment horizontal="center" vertical="justify"/>
    </xf>
    <xf numFmtId="183" fontId="0" fillId="2" borderId="10" xfId="0" applyNumberFormat="1" applyFill="1" applyBorder="1" applyAlignment="1">
      <alignment vertical="justify"/>
    </xf>
    <xf numFmtId="0" fontId="3" fillId="0" borderId="10" xfId="0" applyFont="1" applyFill="1" applyBorder="1" applyAlignment="1">
      <alignment wrapText="1"/>
    </xf>
    <xf numFmtId="0" fontId="42" fillId="0" borderId="10" xfId="63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vertical="justify"/>
    </xf>
    <xf numFmtId="0" fontId="4" fillId="26" borderId="10" xfId="0" applyFont="1" applyFill="1" applyBorder="1" applyAlignment="1">
      <alignment horizontal="left" vertical="justify" indent="2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horizontal="left" vertical="justify"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horizont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10" fillId="2" borderId="10" xfId="0" applyFont="1" applyFill="1" applyBorder="1" applyAlignment="1" applyProtection="1">
      <alignment vertical="center" wrapText="1"/>
      <protection locked="0"/>
    </xf>
    <xf numFmtId="0" fontId="9" fillId="2" borderId="10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left" vertical="justify" wrapText="1"/>
      <protection locked="0"/>
    </xf>
    <xf numFmtId="1" fontId="3" fillId="2" borderId="10" xfId="0" applyNumberFormat="1" applyFont="1" applyFill="1" applyBorder="1" applyAlignment="1" applyProtection="1">
      <alignment horizontal="center" wrapText="1"/>
      <protection locked="0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24" fillId="2" borderId="10" xfId="0" applyFont="1" applyFill="1" applyBorder="1" applyAlignment="1" applyProtection="1">
      <alignment horizontal="center"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>
      <alignment vertical="justify"/>
    </xf>
    <xf numFmtId="183" fontId="3" fillId="0" borderId="10" xfId="0" applyNumberFormat="1" applyFont="1" applyFill="1" applyBorder="1" applyAlignment="1">
      <alignment vertical="justify"/>
    </xf>
    <xf numFmtId="1" fontId="3" fillId="0" borderId="10" xfId="0" applyNumberFormat="1" applyFont="1" applyFill="1" applyBorder="1" applyAlignment="1">
      <alignment horizontal="left" vertical="justify" indent="1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0" applyFont="1" applyFill="1" applyBorder="1" applyAlignment="1">
      <alignment horizontal="left" wrapText="1" indent="1"/>
    </xf>
    <xf numFmtId="0" fontId="4" fillId="26" borderId="0" xfId="0" applyFont="1" applyFill="1" applyBorder="1" applyAlignment="1">
      <alignment horizontal="center" vertical="justify"/>
    </xf>
    <xf numFmtId="1" fontId="3" fillId="0" borderId="10" xfId="0" applyNumberFormat="1" applyFont="1" applyFill="1" applyBorder="1" applyAlignment="1">
      <alignment vertical="justify"/>
    </xf>
    <xf numFmtId="183" fontId="3" fillId="0" borderId="10" xfId="0" applyNumberFormat="1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vertical="justify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justify"/>
    </xf>
    <xf numFmtId="0" fontId="0" fillId="0" borderId="10" xfId="0" applyFont="1" applyFill="1" applyBorder="1" applyAlignment="1">
      <alignment vertical="justify"/>
    </xf>
    <xf numFmtId="183" fontId="3" fillId="2" borderId="10" xfId="0" applyNumberFormat="1" applyFont="1" applyFill="1" applyBorder="1" applyAlignment="1">
      <alignment vertical="justify"/>
    </xf>
    <xf numFmtId="1" fontId="3" fillId="2" borderId="10" xfId="0" applyNumberFormat="1" applyFont="1" applyFill="1" applyBorder="1" applyAlignment="1">
      <alignment vertical="justify"/>
    </xf>
    <xf numFmtId="0" fontId="3" fillId="2" borderId="0" xfId="0" applyFont="1" applyFill="1" applyAlignment="1">
      <alignment vertical="justify"/>
    </xf>
    <xf numFmtId="0" fontId="4" fillId="26" borderId="10" xfId="0" applyFont="1" applyFill="1" applyBorder="1" applyAlignment="1">
      <alignment horizontal="left" vertical="center" wrapText="1" indent="2"/>
    </xf>
    <xf numFmtId="0" fontId="3" fillId="26" borderId="10" xfId="0" applyFont="1" applyFill="1" applyBorder="1" applyAlignment="1">
      <alignment horizontal="center" vertical="justify"/>
    </xf>
    <xf numFmtId="0" fontId="24" fillId="2" borderId="10" xfId="0" applyFont="1" applyFill="1" applyBorder="1" applyAlignment="1">
      <alignment wrapText="1"/>
    </xf>
    <xf numFmtId="1" fontId="3" fillId="2" borderId="10" xfId="0" applyNumberFormat="1" applyFont="1" applyFill="1" applyBorder="1" applyAlignment="1" applyProtection="1">
      <alignment horizontal="center" wrapText="1"/>
      <protection locked="0"/>
    </xf>
    <xf numFmtId="0" fontId="3" fillId="26" borderId="10" xfId="0" applyFont="1" applyFill="1" applyBorder="1" applyAlignment="1">
      <alignment vertical="justify"/>
    </xf>
    <xf numFmtId="0" fontId="0" fillId="26" borderId="10" xfId="0" applyFont="1" applyFill="1" applyBorder="1" applyAlignment="1">
      <alignment vertical="justify"/>
    </xf>
    <xf numFmtId="0" fontId="3" fillId="26" borderId="10" xfId="0" applyFont="1" applyFill="1" applyBorder="1" applyAlignment="1">
      <alignment horizontal="center" vertical="justify"/>
    </xf>
    <xf numFmtId="0" fontId="4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183" fontId="9" fillId="0" borderId="10" xfId="53" applyNumberFormat="1" applyFont="1" applyFill="1" applyBorder="1">
      <alignment/>
      <protection/>
    </xf>
    <xf numFmtId="0" fontId="9" fillId="0" borderId="10" xfId="0" applyFont="1" applyFill="1" applyBorder="1" applyAlignment="1">
      <alignment vertical="justify"/>
    </xf>
    <xf numFmtId="0" fontId="9" fillId="2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 applyProtection="1">
      <alignment vertical="justify" wrapText="1"/>
      <protection/>
    </xf>
    <xf numFmtId="0" fontId="4" fillId="26" borderId="11" xfId="0" applyFont="1" applyFill="1" applyBorder="1" applyAlignment="1" applyProtection="1">
      <alignment vertical="justify" wrapText="1"/>
      <protection/>
    </xf>
    <xf numFmtId="0" fontId="4" fillId="26" borderId="10" xfId="0" applyFont="1" applyFill="1" applyBorder="1" applyAlignment="1" applyProtection="1">
      <alignment vertical="center" wrapText="1"/>
      <protection/>
    </xf>
    <xf numFmtId="0" fontId="4" fillId="26" borderId="11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justify"/>
    </xf>
    <xf numFmtId="0" fontId="4" fillId="0" borderId="0" xfId="0" applyFont="1" applyFill="1" applyBorder="1" applyAlignment="1">
      <alignment horizontal="center" vertical="justify"/>
    </xf>
    <xf numFmtId="0" fontId="0" fillId="0" borderId="0" xfId="0" applyFill="1" applyBorder="1" applyAlignment="1">
      <alignment vertical="justify"/>
    </xf>
    <xf numFmtId="0" fontId="0" fillId="26" borderId="0" xfId="0" applyFill="1" applyBorder="1" applyAlignment="1">
      <alignment vertical="justify"/>
    </xf>
    <xf numFmtId="183" fontId="0" fillId="0" borderId="0" xfId="0" applyNumberFormat="1" applyBorder="1" applyAlignment="1">
      <alignment vertical="justify"/>
    </xf>
    <xf numFmtId="0" fontId="3" fillId="0" borderId="0" xfId="0" applyFont="1" applyFill="1" applyBorder="1" applyAlignment="1">
      <alignment vertical="justify"/>
    </xf>
    <xf numFmtId="0" fontId="4" fillId="26" borderId="0" xfId="0" applyFont="1" applyFill="1" applyBorder="1" applyAlignment="1">
      <alignment vertical="justify"/>
    </xf>
    <xf numFmtId="0" fontId="5" fillId="26" borderId="0" xfId="0" applyFont="1" applyFill="1" applyBorder="1" applyAlignment="1">
      <alignment vertical="justify"/>
    </xf>
    <xf numFmtId="0" fontId="3" fillId="2" borderId="0" xfId="0" applyFont="1" applyFill="1" applyBorder="1" applyAlignment="1" applyProtection="1">
      <alignment horizontal="center" wrapText="1"/>
      <protection locked="0"/>
    </xf>
    <xf numFmtId="0" fontId="3" fillId="26" borderId="0" xfId="0" applyFont="1" applyFill="1" applyBorder="1" applyAlignment="1">
      <alignment vertical="justify"/>
    </xf>
    <xf numFmtId="1" fontId="3" fillId="2" borderId="0" xfId="0" applyNumberFormat="1" applyFont="1" applyFill="1" applyBorder="1" applyAlignment="1" applyProtection="1">
      <alignment horizontal="center" wrapText="1"/>
      <protection locked="0"/>
    </xf>
    <xf numFmtId="2" fontId="0" fillId="0" borderId="0" xfId="0" applyNumberFormat="1" applyBorder="1" applyAlignment="1">
      <alignment vertical="justify"/>
    </xf>
    <xf numFmtId="183" fontId="3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horizontal="center" vertical="justify"/>
    </xf>
    <xf numFmtId="3" fontId="0" fillId="2" borderId="0" xfId="0" applyNumberFormat="1" applyFill="1" applyAlignment="1">
      <alignment vertical="justify"/>
    </xf>
    <xf numFmtId="3" fontId="0" fillId="0" borderId="0" xfId="0" applyNumberFormat="1" applyFill="1" applyAlignment="1">
      <alignment vertical="justify"/>
    </xf>
    <xf numFmtId="3" fontId="0" fillId="0" borderId="0" xfId="0" applyNumberFormat="1" applyFont="1" applyFill="1" applyAlignment="1">
      <alignment horizontal="left" vertical="justify" indent="1"/>
    </xf>
    <xf numFmtId="3" fontId="3" fillId="2" borderId="0" xfId="0" applyNumberFormat="1" applyFont="1" applyFill="1" applyBorder="1" applyAlignment="1">
      <alignment vertical="justify"/>
    </xf>
    <xf numFmtId="3" fontId="4" fillId="26" borderId="0" xfId="0" applyNumberFormat="1" applyFont="1" applyFill="1" applyBorder="1" applyAlignment="1">
      <alignment horizontal="center" vertical="justify"/>
    </xf>
    <xf numFmtId="3" fontId="0" fillId="26" borderId="0" xfId="0" applyNumberFormat="1" applyFill="1" applyAlignment="1">
      <alignment vertical="justify"/>
    </xf>
    <xf numFmtId="3" fontId="3" fillId="0" borderId="13" xfId="0" applyNumberFormat="1" applyFont="1" applyFill="1" applyBorder="1" applyAlignment="1">
      <alignment horizontal="center" vertical="justify"/>
    </xf>
    <xf numFmtId="3" fontId="3" fillId="0" borderId="15" xfId="0" applyNumberFormat="1" applyFont="1" applyFill="1" applyBorder="1" applyAlignment="1">
      <alignment horizontal="center" vertical="justify"/>
    </xf>
    <xf numFmtId="3" fontId="3" fillId="0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horizontal="left" vertical="justify" indent="1"/>
    </xf>
    <xf numFmtId="3" fontId="3" fillId="26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horizontal="center" vertical="justify"/>
    </xf>
    <xf numFmtId="3" fontId="3" fillId="2" borderId="10" xfId="0" applyNumberFormat="1" applyFont="1" applyFill="1" applyBorder="1" applyAlignment="1">
      <alignment horizontal="center" vertical="justify"/>
    </xf>
    <xf numFmtId="3" fontId="3" fillId="2" borderId="10" xfId="0" applyNumberFormat="1" applyFont="1" applyFill="1" applyBorder="1" applyAlignment="1">
      <alignment horizontal="center" vertical="justify"/>
    </xf>
    <xf numFmtId="3" fontId="0" fillId="2" borderId="10" xfId="0" applyNumberFormat="1" applyFill="1" applyBorder="1" applyAlignment="1">
      <alignment vertical="justify"/>
    </xf>
    <xf numFmtId="3" fontId="9" fillId="2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 applyProtection="1">
      <alignment horizontal="center" wrapText="1"/>
      <protection locked="0"/>
    </xf>
    <xf numFmtId="3" fontId="3" fillId="26" borderId="10" xfId="0" applyNumberFormat="1" applyFont="1" applyFill="1" applyBorder="1" applyAlignment="1">
      <alignment horizontal="center" vertical="justify"/>
    </xf>
    <xf numFmtId="3" fontId="24" fillId="2" borderId="10" xfId="0" applyNumberFormat="1" applyFont="1" applyFill="1" applyBorder="1" applyAlignment="1">
      <alignment wrapText="1"/>
    </xf>
    <xf numFmtId="3" fontId="3" fillId="2" borderId="10" xfId="0" applyNumberFormat="1" applyFont="1" applyFill="1" applyBorder="1" applyAlignment="1" applyProtection="1">
      <alignment horizontal="center" wrapText="1"/>
      <protection locked="0"/>
    </xf>
    <xf numFmtId="3" fontId="4" fillId="0" borderId="10" xfId="0" applyNumberFormat="1" applyFont="1" applyFill="1" applyBorder="1" applyAlignment="1">
      <alignment vertical="justify"/>
    </xf>
    <xf numFmtId="3" fontId="3" fillId="26" borderId="10" xfId="0" applyNumberFormat="1" applyFont="1" applyFill="1" applyBorder="1" applyAlignment="1">
      <alignment vertical="justify"/>
    </xf>
    <xf numFmtId="3" fontId="3" fillId="0" borderId="10" xfId="0" applyNumberFormat="1" applyFont="1" applyFill="1" applyBorder="1" applyAlignment="1">
      <alignment vertical="justify"/>
    </xf>
    <xf numFmtId="3" fontId="3" fillId="26" borderId="10" xfId="0" applyNumberFormat="1" applyFont="1" applyFill="1" applyBorder="1" applyAlignment="1">
      <alignment horizontal="center" vertical="justify"/>
    </xf>
    <xf numFmtId="3" fontId="9" fillId="0" borderId="10" xfId="53" applyNumberFormat="1" applyFont="1" applyFill="1" applyBorder="1">
      <alignment/>
      <protection/>
    </xf>
    <xf numFmtId="3" fontId="3" fillId="0" borderId="10" xfId="0" applyNumberFormat="1" applyFont="1" applyFill="1" applyBorder="1" applyAlignment="1">
      <alignment vertical="justify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vertical="justify"/>
    </xf>
    <xf numFmtId="3" fontId="5" fillId="26" borderId="0" xfId="0" applyNumberFormat="1" applyFont="1" applyFill="1" applyBorder="1" applyAlignment="1">
      <alignment horizontal="center" vertical="justify"/>
    </xf>
    <xf numFmtId="3" fontId="0" fillId="26" borderId="0" xfId="0" applyNumberFormat="1" applyFill="1" applyAlignment="1">
      <alignment horizontal="left" indent="5"/>
    </xf>
    <xf numFmtId="3" fontId="0" fillId="26" borderId="0" xfId="0" applyNumberFormat="1" applyFill="1" applyAlignment="1">
      <alignment horizontal="left" vertical="top" indent="5"/>
    </xf>
    <xf numFmtId="3" fontId="0" fillId="0" borderId="0" xfId="0" applyNumberFormat="1" applyFill="1" applyAlignment="1">
      <alignment horizontal="center" vertical="justify"/>
    </xf>
    <xf numFmtId="3" fontId="3" fillId="0" borderId="0" xfId="0" applyNumberFormat="1" applyFont="1" applyFill="1" applyBorder="1" applyAlignment="1">
      <alignment horizontal="center" vertical="justify"/>
    </xf>
    <xf numFmtId="186" fontId="3" fillId="0" borderId="10" xfId="0" applyNumberFormat="1" applyFont="1" applyFill="1" applyBorder="1" applyAlignment="1">
      <alignment vertical="justify"/>
    </xf>
    <xf numFmtId="0" fontId="3" fillId="26" borderId="11" xfId="0" applyFont="1" applyFill="1" applyBorder="1" applyAlignment="1">
      <alignment horizontal="center" vertical="top"/>
    </xf>
    <xf numFmtId="0" fontId="3" fillId="26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 horizontal="center" vertical="justify"/>
    </xf>
    <xf numFmtId="3" fontId="3" fillId="0" borderId="11" xfId="0" applyNumberFormat="1" applyFont="1" applyFill="1" applyBorder="1" applyAlignment="1">
      <alignment horizontal="center" vertical="justify"/>
    </xf>
    <xf numFmtId="3" fontId="3" fillId="0" borderId="12" xfId="0" applyNumberFormat="1" applyFont="1" applyFill="1" applyBorder="1" applyAlignment="1">
      <alignment horizontal="center" vertical="justify"/>
    </xf>
    <xf numFmtId="1" fontId="3" fillId="0" borderId="11" xfId="0" applyNumberFormat="1" applyFont="1" applyFill="1" applyBorder="1" applyAlignment="1">
      <alignment horizontal="center" vertical="justify"/>
    </xf>
    <xf numFmtId="1" fontId="3" fillId="0" borderId="12" xfId="0" applyNumberFormat="1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right" vertical="justify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justify"/>
    </xf>
    <xf numFmtId="0" fontId="0" fillId="2" borderId="17" xfId="0" applyFill="1" applyBorder="1" applyAlignment="1">
      <alignment vertical="justify"/>
    </xf>
    <xf numFmtId="0" fontId="0" fillId="2" borderId="18" xfId="0" applyFill="1" applyBorder="1" applyAlignment="1">
      <alignment vertical="justify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5" fillId="26" borderId="0" xfId="0" applyFont="1" applyFill="1" applyAlignment="1">
      <alignment horizontal="left" vertical="top" wrapText="1" indent="5"/>
    </xf>
    <xf numFmtId="0" fontId="0" fillId="26" borderId="0" xfId="0" applyFill="1" applyAlignment="1">
      <alignment horizontal="left" vertical="top" wrapText="1" indent="5"/>
    </xf>
    <xf numFmtId="0" fontId="15" fillId="26" borderId="0" xfId="0" applyFont="1" applyFill="1" applyAlignment="1">
      <alignment horizontal="left" wrapText="1" indent="5"/>
    </xf>
    <xf numFmtId="0" fontId="0" fillId="26" borderId="0" xfId="0" applyFill="1" applyAlignment="1">
      <alignment horizontal="left" wrapText="1" indent="5"/>
    </xf>
    <xf numFmtId="0" fontId="0" fillId="26" borderId="0" xfId="0" applyFill="1" applyAlignment="1">
      <alignment horizontal="left" vertical="top" indent="5"/>
    </xf>
    <xf numFmtId="0" fontId="3" fillId="26" borderId="10" xfId="0" applyFont="1" applyFill="1" applyBorder="1" applyAlignment="1">
      <alignment horizontal="center" vertical="justify"/>
    </xf>
    <xf numFmtId="0" fontId="5" fillId="2" borderId="10" xfId="0" applyFont="1" applyFill="1" applyBorder="1" applyAlignment="1">
      <alignment horizontal="center" vertical="center" wrapText="1"/>
    </xf>
    <xf numFmtId="0" fontId="5" fillId="26" borderId="0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рма_районы_НИ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186</xdr:row>
      <xdr:rowOff>0</xdr:rowOff>
    </xdr:from>
    <xdr:to>
      <xdr:col>0</xdr:col>
      <xdr:colOff>2238375</xdr:colOff>
      <xdr:row>186</xdr:row>
      <xdr:rowOff>0</xdr:rowOff>
    </xdr:to>
    <xdr:sp>
      <xdr:nvSpPr>
        <xdr:cNvPr id="1" name="Line 9"/>
        <xdr:cNvSpPr>
          <a:spLocks/>
        </xdr:cNvSpPr>
      </xdr:nvSpPr>
      <xdr:spPr>
        <a:xfrm>
          <a:off x="180975" y="51930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186</xdr:row>
      <xdr:rowOff>0</xdr:rowOff>
    </xdr:from>
    <xdr:to>
      <xdr:col>0</xdr:col>
      <xdr:colOff>2238375</xdr:colOff>
      <xdr:row>186</xdr:row>
      <xdr:rowOff>0</xdr:rowOff>
    </xdr:to>
    <xdr:sp>
      <xdr:nvSpPr>
        <xdr:cNvPr id="2" name="Line 10"/>
        <xdr:cNvSpPr>
          <a:spLocks/>
        </xdr:cNvSpPr>
      </xdr:nvSpPr>
      <xdr:spPr>
        <a:xfrm>
          <a:off x="171450" y="51930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3" name="Line 165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4" name="Line 166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5" name="Line 179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6" name="Line 180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7" name="Line 193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8" name="Line 194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9" name="Line 225"/>
        <xdr:cNvSpPr>
          <a:spLocks/>
        </xdr:cNvSpPr>
      </xdr:nvSpPr>
      <xdr:spPr>
        <a:xfrm>
          <a:off x="180975" y="64122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10" name="Line 226"/>
        <xdr:cNvSpPr>
          <a:spLocks/>
        </xdr:cNvSpPr>
      </xdr:nvSpPr>
      <xdr:spPr>
        <a:xfrm>
          <a:off x="171450" y="64122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190</xdr:row>
      <xdr:rowOff>0</xdr:rowOff>
    </xdr:from>
    <xdr:to>
      <xdr:col>0</xdr:col>
      <xdr:colOff>2238375</xdr:colOff>
      <xdr:row>190</xdr:row>
      <xdr:rowOff>0</xdr:rowOff>
    </xdr:to>
    <xdr:sp>
      <xdr:nvSpPr>
        <xdr:cNvPr id="11" name="Line 286"/>
        <xdr:cNvSpPr>
          <a:spLocks/>
        </xdr:cNvSpPr>
      </xdr:nvSpPr>
      <xdr:spPr>
        <a:xfrm>
          <a:off x="180975" y="53073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190</xdr:row>
      <xdr:rowOff>0</xdr:rowOff>
    </xdr:from>
    <xdr:to>
      <xdr:col>0</xdr:col>
      <xdr:colOff>2238375</xdr:colOff>
      <xdr:row>190</xdr:row>
      <xdr:rowOff>0</xdr:rowOff>
    </xdr:to>
    <xdr:sp>
      <xdr:nvSpPr>
        <xdr:cNvPr id="12" name="Line 287"/>
        <xdr:cNvSpPr>
          <a:spLocks/>
        </xdr:cNvSpPr>
      </xdr:nvSpPr>
      <xdr:spPr>
        <a:xfrm>
          <a:off x="171450" y="53073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13" name="Line 440"/>
        <xdr:cNvSpPr>
          <a:spLocks/>
        </xdr:cNvSpPr>
      </xdr:nvSpPr>
      <xdr:spPr>
        <a:xfrm>
          <a:off x="180975" y="8551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14" name="Line 441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15" name="Line 450"/>
        <xdr:cNvSpPr>
          <a:spLocks/>
        </xdr:cNvSpPr>
      </xdr:nvSpPr>
      <xdr:spPr>
        <a:xfrm>
          <a:off x="180975" y="8551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16" name="Line 451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7" name="Line 476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8" name="Line 477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9" name="Line 490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20" name="Line 491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21" name="Line 496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22" name="Line 497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23" name="Line 506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24" name="Line 507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25" name="Line 512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26" name="Line 513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27" name="Line 516"/>
        <xdr:cNvSpPr>
          <a:spLocks/>
        </xdr:cNvSpPr>
      </xdr:nvSpPr>
      <xdr:spPr>
        <a:xfrm>
          <a:off x="180975" y="11827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28" name="Line 517"/>
        <xdr:cNvSpPr>
          <a:spLocks/>
        </xdr:cNvSpPr>
      </xdr:nvSpPr>
      <xdr:spPr>
        <a:xfrm>
          <a:off x="171450" y="118271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29" name="Line 632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30" name="Line 633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31" name="Line 642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32" name="Line 643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33" name="Line 700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34" name="Line 701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35" name="Line 710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36" name="Line 711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37" name="Line 836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38" name="Line 837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39" name="Line 846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40" name="Line 847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41" name="Line 856"/>
        <xdr:cNvSpPr>
          <a:spLocks/>
        </xdr:cNvSpPr>
      </xdr:nvSpPr>
      <xdr:spPr>
        <a:xfrm>
          <a:off x="180975" y="1548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42" name="Line 857"/>
        <xdr:cNvSpPr>
          <a:spLocks/>
        </xdr:cNvSpPr>
      </xdr:nvSpPr>
      <xdr:spPr>
        <a:xfrm>
          <a:off x="171450" y="1548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43" name="Line 90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44" name="Line 905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45" name="Line 91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46" name="Line 915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47" name="Line 924"/>
        <xdr:cNvSpPr>
          <a:spLocks/>
        </xdr:cNvSpPr>
      </xdr:nvSpPr>
      <xdr:spPr>
        <a:xfrm>
          <a:off x="180975" y="166687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48" name="Line 925"/>
        <xdr:cNvSpPr>
          <a:spLocks/>
        </xdr:cNvSpPr>
      </xdr:nvSpPr>
      <xdr:spPr>
        <a:xfrm>
          <a:off x="171450" y="16668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267</xdr:row>
      <xdr:rowOff>0</xdr:rowOff>
    </xdr:from>
    <xdr:to>
      <xdr:col>0</xdr:col>
      <xdr:colOff>2238375</xdr:colOff>
      <xdr:row>267</xdr:row>
      <xdr:rowOff>0</xdr:rowOff>
    </xdr:to>
    <xdr:sp>
      <xdr:nvSpPr>
        <xdr:cNvPr id="49" name="Line 1062"/>
        <xdr:cNvSpPr>
          <a:spLocks/>
        </xdr:cNvSpPr>
      </xdr:nvSpPr>
      <xdr:spPr>
        <a:xfrm>
          <a:off x="180975" y="7566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267</xdr:row>
      <xdr:rowOff>0</xdr:rowOff>
    </xdr:from>
    <xdr:to>
      <xdr:col>0</xdr:col>
      <xdr:colOff>2238375</xdr:colOff>
      <xdr:row>267</xdr:row>
      <xdr:rowOff>0</xdr:rowOff>
    </xdr:to>
    <xdr:sp>
      <xdr:nvSpPr>
        <xdr:cNvPr id="50" name="Line 1063"/>
        <xdr:cNvSpPr>
          <a:spLocks/>
        </xdr:cNvSpPr>
      </xdr:nvSpPr>
      <xdr:spPr>
        <a:xfrm>
          <a:off x="171450" y="75666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267</xdr:row>
      <xdr:rowOff>0</xdr:rowOff>
    </xdr:from>
    <xdr:to>
      <xdr:col>0</xdr:col>
      <xdr:colOff>2238375</xdr:colOff>
      <xdr:row>267</xdr:row>
      <xdr:rowOff>0</xdr:rowOff>
    </xdr:to>
    <xdr:sp>
      <xdr:nvSpPr>
        <xdr:cNvPr id="51" name="Line 1072"/>
        <xdr:cNvSpPr>
          <a:spLocks/>
        </xdr:cNvSpPr>
      </xdr:nvSpPr>
      <xdr:spPr>
        <a:xfrm>
          <a:off x="180975" y="7566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267</xdr:row>
      <xdr:rowOff>0</xdr:rowOff>
    </xdr:from>
    <xdr:to>
      <xdr:col>0</xdr:col>
      <xdr:colOff>2238375</xdr:colOff>
      <xdr:row>267</xdr:row>
      <xdr:rowOff>0</xdr:rowOff>
    </xdr:to>
    <xdr:sp>
      <xdr:nvSpPr>
        <xdr:cNvPr id="52" name="Line 1073"/>
        <xdr:cNvSpPr>
          <a:spLocks/>
        </xdr:cNvSpPr>
      </xdr:nvSpPr>
      <xdr:spPr>
        <a:xfrm>
          <a:off x="171450" y="75666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271</xdr:row>
      <xdr:rowOff>0</xdr:rowOff>
    </xdr:from>
    <xdr:to>
      <xdr:col>0</xdr:col>
      <xdr:colOff>2238375</xdr:colOff>
      <xdr:row>271</xdr:row>
      <xdr:rowOff>0</xdr:rowOff>
    </xdr:to>
    <xdr:sp>
      <xdr:nvSpPr>
        <xdr:cNvPr id="53" name="Line 1082"/>
        <xdr:cNvSpPr>
          <a:spLocks/>
        </xdr:cNvSpPr>
      </xdr:nvSpPr>
      <xdr:spPr>
        <a:xfrm>
          <a:off x="180975" y="76971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271</xdr:row>
      <xdr:rowOff>0</xdr:rowOff>
    </xdr:from>
    <xdr:to>
      <xdr:col>0</xdr:col>
      <xdr:colOff>2238375</xdr:colOff>
      <xdr:row>271</xdr:row>
      <xdr:rowOff>0</xdr:rowOff>
    </xdr:to>
    <xdr:sp>
      <xdr:nvSpPr>
        <xdr:cNvPr id="54" name="Line 1083"/>
        <xdr:cNvSpPr>
          <a:spLocks/>
        </xdr:cNvSpPr>
      </xdr:nvSpPr>
      <xdr:spPr>
        <a:xfrm>
          <a:off x="171450" y="76971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257175</xdr:colOff>
      <xdr:row>755</xdr:row>
      <xdr:rowOff>0</xdr:rowOff>
    </xdr:from>
    <xdr:to>
      <xdr:col>0</xdr:col>
      <xdr:colOff>2905125</xdr:colOff>
      <xdr:row>755</xdr:row>
      <xdr:rowOff>0</xdr:rowOff>
    </xdr:to>
    <xdr:sp>
      <xdr:nvSpPr>
        <xdr:cNvPr id="55" name="Line 1259"/>
        <xdr:cNvSpPr>
          <a:spLocks/>
        </xdr:cNvSpPr>
      </xdr:nvSpPr>
      <xdr:spPr>
        <a:xfrm>
          <a:off x="257175" y="221008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755</xdr:row>
      <xdr:rowOff>0</xdr:rowOff>
    </xdr:from>
    <xdr:to>
      <xdr:col>0</xdr:col>
      <xdr:colOff>2867025</xdr:colOff>
      <xdr:row>755</xdr:row>
      <xdr:rowOff>0</xdr:rowOff>
    </xdr:to>
    <xdr:sp>
      <xdr:nvSpPr>
        <xdr:cNvPr id="56" name="Line 1260"/>
        <xdr:cNvSpPr>
          <a:spLocks/>
        </xdr:cNvSpPr>
      </xdr:nvSpPr>
      <xdr:spPr>
        <a:xfrm>
          <a:off x="238125" y="2210085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755</xdr:row>
      <xdr:rowOff>0</xdr:rowOff>
    </xdr:from>
    <xdr:to>
      <xdr:col>0</xdr:col>
      <xdr:colOff>2876550</xdr:colOff>
      <xdr:row>755</xdr:row>
      <xdr:rowOff>0</xdr:rowOff>
    </xdr:to>
    <xdr:sp>
      <xdr:nvSpPr>
        <xdr:cNvPr id="57" name="Line 1261"/>
        <xdr:cNvSpPr>
          <a:spLocks/>
        </xdr:cNvSpPr>
      </xdr:nvSpPr>
      <xdr:spPr>
        <a:xfrm>
          <a:off x="238125" y="2210085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661</xdr:row>
      <xdr:rowOff>0</xdr:rowOff>
    </xdr:from>
    <xdr:to>
      <xdr:col>0</xdr:col>
      <xdr:colOff>2867025</xdr:colOff>
      <xdr:row>661</xdr:row>
      <xdr:rowOff>0</xdr:rowOff>
    </xdr:to>
    <xdr:sp>
      <xdr:nvSpPr>
        <xdr:cNvPr id="58" name="Line 1143"/>
        <xdr:cNvSpPr>
          <a:spLocks/>
        </xdr:cNvSpPr>
      </xdr:nvSpPr>
      <xdr:spPr>
        <a:xfrm>
          <a:off x="238125" y="192252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661</xdr:row>
      <xdr:rowOff>0</xdr:rowOff>
    </xdr:from>
    <xdr:to>
      <xdr:col>0</xdr:col>
      <xdr:colOff>2886075</xdr:colOff>
      <xdr:row>661</xdr:row>
      <xdr:rowOff>0</xdr:rowOff>
    </xdr:to>
    <xdr:sp>
      <xdr:nvSpPr>
        <xdr:cNvPr id="59" name="Line 1144"/>
        <xdr:cNvSpPr>
          <a:spLocks/>
        </xdr:cNvSpPr>
      </xdr:nvSpPr>
      <xdr:spPr>
        <a:xfrm>
          <a:off x="238125" y="1922526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655</xdr:row>
      <xdr:rowOff>0</xdr:rowOff>
    </xdr:from>
    <xdr:to>
      <xdr:col>0</xdr:col>
      <xdr:colOff>2867025</xdr:colOff>
      <xdr:row>655</xdr:row>
      <xdr:rowOff>0</xdr:rowOff>
    </xdr:to>
    <xdr:sp>
      <xdr:nvSpPr>
        <xdr:cNvPr id="60" name="Line 1143"/>
        <xdr:cNvSpPr>
          <a:spLocks/>
        </xdr:cNvSpPr>
      </xdr:nvSpPr>
      <xdr:spPr>
        <a:xfrm>
          <a:off x="238125" y="1903476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238125</xdr:colOff>
      <xdr:row>655</xdr:row>
      <xdr:rowOff>0</xdr:rowOff>
    </xdr:from>
    <xdr:to>
      <xdr:col>0</xdr:col>
      <xdr:colOff>2886075</xdr:colOff>
      <xdr:row>655</xdr:row>
      <xdr:rowOff>0</xdr:rowOff>
    </xdr:to>
    <xdr:sp>
      <xdr:nvSpPr>
        <xdr:cNvPr id="61" name="Line 1144"/>
        <xdr:cNvSpPr>
          <a:spLocks/>
        </xdr:cNvSpPr>
      </xdr:nvSpPr>
      <xdr:spPr>
        <a:xfrm>
          <a:off x="238125" y="1903476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226</xdr:row>
      <xdr:rowOff>0</xdr:rowOff>
    </xdr:from>
    <xdr:to>
      <xdr:col>0</xdr:col>
      <xdr:colOff>2238375</xdr:colOff>
      <xdr:row>226</xdr:row>
      <xdr:rowOff>0</xdr:rowOff>
    </xdr:to>
    <xdr:sp>
      <xdr:nvSpPr>
        <xdr:cNvPr id="62" name="Line 9"/>
        <xdr:cNvSpPr>
          <a:spLocks/>
        </xdr:cNvSpPr>
      </xdr:nvSpPr>
      <xdr:spPr>
        <a:xfrm>
          <a:off x="180975" y="637222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226</xdr:row>
      <xdr:rowOff>0</xdr:rowOff>
    </xdr:from>
    <xdr:to>
      <xdr:col>0</xdr:col>
      <xdr:colOff>2238375</xdr:colOff>
      <xdr:row>226</xdr:row>
      <xdr:rowOff>0</xdr:rowOff>
    </xdr:to>
    <xdr:sp>
      <xdr:nvSpPr>
        <xdr:cNvPr id="63" name="Line 10"/>
        <xdr:cNvSpPr>
          <a:spLocks/>
        </xdr:cNvSpPr>
      </xdr:nvSpPr>
      <xdr:spPr>
        <a:xfrm>
          <a:off x="171450" y="637222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267</xdr:row>
      <xdr:rowOff>0</xdr:rowOff>
    </xdr:from>
    <xdr:to>
      <xdr:col>0</xdr:col>
      <xdr:colOff>2238375</xdr:colOff>
      <xdr:row>267</xdr:row>
      <xdr:rowOff>0</xdr:rowOff>
    </xdr:to>
    <xdr:sp>
      <xdr:nvSpPr>
        <xdr:cNvPr id="64" name="Line 225"/>
        <xdr:cNvSpPr>
          <a:spLocks/>
        </xdr:cNvSpPr>
      </xdr:nvSpPr>
      <xdr:spPr>
        <a:xfrm>
          <a:off x="180975" y="7566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267</xdr:row>
      <xdr:rowOff>0</xdr:rowOff>
    </xdr:from>
    <xdr:to>
      <xdr:col>0</xdr:col>
      <xdr:colOff>2238375</xdr:colOff>
      <xdr:row>267</xdr:row>
      <xdr:rowOff>0</xdr:rowOff>
    </xdr:to>
    <xdr:sp>
      <xdr:nvSpPr>
        <xdr:cNvPr id="65" name="Line 226"/>
        <xdr:cNvSpPr>
          <a:spLocks/>
        </xdr:cNvSpPr>
      </xdr:nvSpPr>
      <xdr:spPr>
        <a:xfrm>
          <a:off x="171450" y="75666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267</xdr:row>
      <xdr:rowOff>0</xdr:rowOff>
    </xdr:from>
    <xdr:to>
      <xdr:col>0</xdr:col>
      <xdr:colOff>2238375</xdr:colOff>
      <xdr:row>267</xdr:row>
      <xdr:rowOff>0</xdr:rowOff>
    </xdr:to>
    <xdr:sp>
      <xdr:nvSpPr>
        <xdr:cNvPr id="66" name="Line 366"/>
        <xdr:cNvSpPr>
          <a:spLocks/>
        </xdr:cNvSpPr>
      </xdr:nvSpPr>
      <xdr:spPr>
        <a:xfrm>
          <a:off x="180975" y="756666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267</xdr:row>
      <xdr:rowOff>0</xdr:rowOff>
    </xdr:from>
    <xdr:to>
      <xdr:col>0</xdr:col>
      <xdr:colOff>2238375</xdr:colOff>
      <xdr:row>267</xdr:row>
      <xdr:rowOff>0</xdr:rowOff>
    </xdr:to>
    <xdr:sp>
      <xdr:nvSpPr>
        <xdr:cNvPr id="67" name="Line 367"/>
        <xdr:cNvSpPr>
          <a:spLocks/>
        </xdr:cNvSpPr>
      </xdr:nvSpPr>
      <xdr:spPr>
        <a:xfrm>
          <a:off x="171450" y="756666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271</xdr:row>
      <xdr:rowOff>0</xdr:rowOff>
    </xdr:from>
    <xdr:to>
      <xdr:col>0</xdr:col>
      <xdr:colOff>2238375</xdr:colOff>
      <xdr:row>271</xdr:row>
      <xdr:rowOff>0</xdr:rowOff>
    </xdr:to>
    <xdr:sp>
      <xdr:nvSpPr>
        <xdr:cNvPr id="68" name="Line 376"/>
        <xdr:cNvSpPr>
          <a:spLocks/>
        </xdr:cNvSpPr>
      </xdr:nvSpPr>
      <xdr:spPr>
        <a:xfrm>
          <a:off x="180975" y="769715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269</xdr:row>
      <xdr:rowOff>0</xdr:rowOff>
    </xdr:from>
    <xdr:to>
      <xdr:col>0</xdr:col>
      <xdr:colOff>2238375</xdr:colOff>
      <xdr:row>269</xdr:row>
      <xdr:rowOff>0</xdr:rowOff>
    </xdr:to>
    <xdr:sp>
      <xdr:nvSpPr>
        <xdr:cNvPr id="69" name="Line 286"/>
        <xdr:cNvSpPr>
          <a:spLocks/>
        </xdr:cNvSpPr>
      </xdr:nvSpPr>
      <xdr:spPr>
        <a:xfrm>
          <a:off x="180975" y="7640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269</xdr:row>
      <xdr:rowOff>0</xdr:rowOff>
    </xdr:from>
    <xdr:to>
      <xdr:col>0</xdr:col>
      <xdr:colOff>2238375</xdr:colOff>
      <xdr:row>269</xdr:row>
      <xdr:rowOff>0</xdr:rowOff>
    </xdr:to>
    <xdr:sp>
      <xdr:nvSpPr>
        <xdr:cNvPr id="70" name="Line 287"/>
        <xdr:cNvSpPr>
          <a:spLocks/>
        </xdr:cNvSpPr>
      </xdr:nvSpPr>
      <xdr:spPr>
        <a:xfrm>
          <a:off x="171450" y="76409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71" name="Line 1062"/>
        <xdr:cNvSpPr>
          <a:spLocks/>
        </xdr:cNvSpPr>
      </xdr:nvSpPr>
      <xdr:spPr>
        <a:xfrm>
          <a:off x="180975" y="8551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72" name="Line 1063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73" name="Line 1072"/>
        <xdr:cNvSpPr>
          <a:spLocks/>
        </xdr:cNvSpPr>
      </xdr:nvSpPr>
      <xdr:spPr>
        <a:xfrm>
          <a:off x="180975" y="8551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74" name="Line 1073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75" name="Line 225"/>
        <xdr:cNvSpPr>
          <a:spLocks/>
        </xdr:cNvSpPr>
      </xdr:nvSpPr>
      <xdr:spPr>
        <a:xfrm>
          <a:off x="180975" y="8551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76" name="Line 226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77" name="Line 366"/>
        <xdr:cNvSpPr>
          <a:spLocks/>
        </xdr:cNvSpPr>
      </xdr:nvSpPr>
      <xdr:spPr>
        <a:xfrm>
          <a:off x="180975" y="855154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78" name="Line 367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305</xdr:row>
      <xdr:rowOff>0</xdr:rowOff>
    </xdr:from>
    <xdr:to>
      <xdr:col>0</xdr:col>
      <xdr:colOff>2238375</xdr:colOff>
      <xdr:row>305</xdr:row>
      <xdr:rowOff>0</xdr:rowOff>
    </xdr:to>
    <xdr:sp>
      <xdr:nvSpPr>
        <xdr:cNvPr id="79" name="Line 286"/>
        <xdr:cNvSpPr>
          <a:spLocks/>
        </xdr:cNvSpPr>
      </xdr:nvSpPr>
      <xdr:spPr>
        <a:xfrm>
          <a:off x="180975" y="862584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305</xdr:row>
      <xdr:rowOff>0</xdr:rowOff>
    </xdr:from>
    <xdr:to>
      <xdr:col>0</xdr:col>
      <xdr:colOff>2238375</xdr:colOff>
      <xdr:row>305</xdr:row>
      <xdr:rowOff>0</xdr:rowOff>
    </xdr:to>
    <xdr:sp>
      <xdr:nvSpPr>
        <xdr:cNvPr id="80" name="Line 287"/>
        <xdr:cNvSpPr>
          <a:spLocks/>
        </xdr:cNvSpPr>
      </xdr:nvSpPr>
      <xdr:spPr>
        <a:xfrm>
          <a:off x="171450" y="86258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81" name="Line 1194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82" name="Line 1195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83" name="Line 1208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84" name="Line 1209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85" name="Line 1214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86" name="Line 1215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87" name="Line 1224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88" name="Line 1225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89" name="Line 1230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90" name="Line 1231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91" name="Line 1234"/>
        <xdr:cNvSpPr>
          <a:spLocks/>
        </xdr:cNvSpPr>
      </xdr:nvSpPr>
      <xdr:spPr>
        <a:xfrm>
          <a:off x="180975" y="11827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92" name="Line 1235"/>
        <xdr:cNvSpPr>
          <a:spLocks/>
        </xdr:cNvSpPr>
      </xdr:nvSpPr>
      <xdr:spPr>
        <a:xfrm>
          <a:off x="171450" y="118271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93" name="Line 235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94" name="Line 236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95" name="Line 434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96" name="Line 435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97" name="Line 440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98" name="Line 441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99" name="Line 450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00" name="Line 451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01" name="Line 456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02" name="Line 457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03" name="Line 460"/>
        <xdr:cNvSpPr>
          <a:spLocks/>
        </xdr:cNvSpPr>
      </xdr:nvSpPr>
      <xdr:spPr>
        <a:xfrm>
          <a:off x="180975" y="11827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04" name="Line 461"/>
        <xdr:cNvSpPr>
          <a:spLocks/>
        </xdr:cNvSpPr>
      </xdr:nvSpPr>
      <xdr:spPr>
        <a:xfrm>
          <a:off x="171450" y="118271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05" name="Line 1042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06" name="Line 1043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07" name="Line 1056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08" name="Line 1057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09" name="Line 1062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10" name="Line 1063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11" name="Line 1072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12" name="Line 1073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13" name="Line 1078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14" name="Line 1079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15" name="Line 1082"/>
        <xdr:cNvSpPr>
          <a:spLocks/>
        </xdr:cNvSpPr>
      </xdr:nvSpPr>
      <xdr:spPr>
        <a:xfrm>
          <a:off x="180975" y="11827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16" name="Line 1083"/>
        <xdr:cNvSpPr>
          <a:spLocks/>
        </xdr:cNvSpPr>
      </xdr:nvSpPr>
      <xdr:spPr>
        <a:xfrm>
          <a:off x="171450" y="118271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17" name="Line 1108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18" name="Line 1109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19" name="Line 219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20" name="Line 220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21" name="Line 225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22" name="Line 226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23" name="Line 366"/>
        <xdr:cNvSpPr>
          <a:spLocks/>
        </xdr:cNvSpPr>
      </xdr:nvSpPr>
      <xdr:spPr>
        <a:xfrm>
          <a:off x="180975" y="117281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407</xdr:row>
      <xdr:rowOff>0</xdr:rowOff>
    </xdr:from>
    <xdr:to>
      <xdr:col>0</xdr:col>
      <xdr:colOff>2238375</xdr:colOff>
      <xdr:row>407</xdr:row>
      <xdr:rowOff>0</xdr:rowOff>
    </xdr:to>
    <xdr:sp>
      <xdr:nvSpPr>
        <xdr:cNvPr id="124" name="Line 367"/>
        <xdr:cNvSpPr>
          <a:spLocks/>
        </xdr:cNvSpPr>
      </xdr:nvSpPr>
      <xdr:spPr>
        <a:xfrm>
          <a:off x="171450" y="117281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25" name="Line 372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26" name="Line 373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27" name="Line 376"/>
        <xdr:cNvSpPr>
          <a:spLocks/>
        </xdr:cNvSpPr>
      </xdr:nvSpPr>
      <xdr:spPr>
        <a:xfrm>
          <a:off x="180975" y="118271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411</xdr:row>
      <xdr:rowOff>0</xdr:rowOff>
    </xdr:from>
    <xdr:to>
      <xdr:col>0</xdr:col>
      <xdr:colOff>2238375</xdr:colOff>
      <xdr:row>411</xdr:row>
      <xdr:rowOff>0</xdr:rowOff>
    </xdr:to>
    <xdr:sp>
      <xdr:nvSpPr>
        <xdr:cNvPr id="128" name="Line 377"/>
        <xdr:cNvSpPr>
          <a:spLocks/>
        </xdr:cNvSpPr>
      </xdr:nvSpPr>
      <xdr:spPr>
        <a:xfrm>
          <a:off x="171450" y="118271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29" name="Line 1102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30" name="Line 1103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31" name="Line 15"/>
        <xdr:cNvSpPr>
          <a:spLocks/>
        </xdr:cNvSpPr>
      </xdr:nvSpPr>
      <xdr:spPr>
        <a:xfrm>
          <a:off x="180975" y="1133570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392</xdr:row>
      <xdr:rowOff>9525</xdr:rowOff>
    </xdr:from>
    <xdr:to>
      <xdr:col>0</xdr:col>
      <xdr:colOff>2238375</xdr:colOff>
      <xdr:row>392</xdr:row>
      <xdr:rowOff>9525</xdr:rowOff>
    </xdr:to>
    <xdr:sp>
      <xdr:nvSpPr>
        <xdr:cNvPr id="132" name="Line 16"/>
        <xdr:cNvSpPr>
          <a:spLocks/>
        </xdr:cNvSpPr>
      </xdr:nvSpPr>
      <xdr:spPr>
        <a:xfrm>
          <a:off x="171450" y="113357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33" name="Line 496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34" name="Line 497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35" name="Line 506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36" name="Line 507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37" name="Line 1214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38" name="Line 1215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39" name="Line 1224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40" name="Line 1225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41" name="Line 440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42" name="Line 441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43" name="Line 450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44" name="Line 451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45" name="Line 1062"/>
        <xdr:cNvSpPr>
          <a:spLocks/>
        </xdr:cNvSpPr>
      </xdr:nvSpPr>
      <xdr:spPr>
        <a:xfrm>
          <a:off x="180975" y="129359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448</xdr:row>
      <xdr:rowOff>0</xdr:rowOff>
    </xdr:from>
    <xdr:to>
      <xdr:col>0</xdr:col>
      <xdr:colOff>2238375</xdr:colOff>
      <xdr:row>448</xdr:row>
      <xdr:rowOff>0</xdr:rowOff>
    </xdr:to>
    <xdr:sp>
      <xdr:nvSpPr>
        <xdr:cNvPr id="146" name="Line 1063"/>
        <xdr:cNvSpPr>
          <a:spLocks/>
        </xdr:cNvSpPr>
      </xdr:nvSpPr>
      <xdr:spPr>
        <a:xfrm>
          <a:off x="171450" y="129359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446</xdr:row>
      <xdr:rowOff>0</xdr:rowOff>
    </xdr:from>
    <xdr:to>
      <xdr:col>0</xdr:col>
      <xdr:colOff>2238375</xdr:colOff>
      <xdr:row>446</xdr:row>
      <xdr:rowOff>0</xdr:rowOff>
    </xdr:to>
    <xdr:sp>
      <xdr:nvSpPr>
        <xdr:cNvPr id="147" name="Line 9"/>
        <xdr:cNvSpPr>
          <a:spLocks/>
        </xdr:cNvSpPr>
      </xdr:nvSpPr>
      <xdr:spPr>
        <a:xfrm>
          <a:off x="180975" y="1286160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446</xdr:row>
      <xdr:rowOff>0</xdr:rowOff>
    </xdr:from>
    <xdr:to>
      <xdr:col>0</xdr:col>
      <xdr:colOff>2238375</xdr:colOff>
      <xdr:row>446</xdr:row>
      <xdr:rowOff>0</xdr:rowOff>
    </xdr:to>
    <xdr:sp>
      <xdr:nvSpPr>
        <xdr:cNvPr id="148" name="Line 10"/>
        <xdr:cNvSpPr>
          <a:spLocks/>
        </xdr:cNvSpPr>
      </xdr:nvSpPr>
      <xdr:spPr>
        <a:xfrm>
          <a:off x="171450" y="128616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49" name="Line 632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50" name="Line 633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51" name="Line 642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52" name="Line 643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53" name="Line 652"/>
        <xdr:cNvSpPr>
          <a:spLocks/>
        </xdr:cNvSpPr>
      </xdr:nvSpPr>
      <xdr:spPr>
        <a:xfrm>
          <a:off x="180975" y="142703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54" name="Line 653"/>
        <xdr:cNvSpPr>
          <a:spLocks/>
        </xdr:cNvSpPr>
      </xdr:nvSpPr>
      <xdr:spPr>
        <a:xfrm>
          <a:off x="171450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55" name="Line 496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56" name="Line 497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57" name="Line 506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58" name="Line 507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59" name="Line 516"/>
        <xdr:cNvSpPr>
          <a:spLocks/>
        </xdr:cNvSpPr>
      </xdr:nvSpPr>
      <xdr:spPr>
        <a:xfrm>
          <a:off x="180975" y="142703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60" name="Line 517"/>
        <xdr:cNvSpPr>
          <a:spLocks/>
        </xdr:cNvSpPr>
      </xdr:nvSpPr>
      <xdr:spPr>
        <a:xfrm>
          <a:off x="171450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61" name="Line 1214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62" name="Line 1215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63" name="Line 1224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64" name="Line 1225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65" name="Line 1234"/>
        <xdr:cNvSpPr>
          <a:spLocks/>
        </xdr:cNvSpPr>
      </xdr:nvSpPr>
      <xdr:spPr>
        <a:xfrm>
          <a:off x="180975" y="142703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66" name="Line 1235"/>
        <xdr:cNvSpPr>
          <a:spLocks/>
        </xdr:cNvSpPr>
      </xdr:nvSpPr>
      <xdr:spPr>
        <a:xfrm>
          <a:off x="171450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67" name="Line 440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68" name="Line 441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69" name="Line 450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70" name="Line 451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71" name="Line 460"/>
        <xdr:cNvSpPr>
          <a:spLocks/>
        </xdr:cNvSpPr>
      </xdr:nvSpPr>
      <xdr:spPr>
        <a:xfrm>
          <a:off x="180975" y="142703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72" name="Line 461"/>
        <xdr:cNvSpPr>
          <a:spLocks/>
        </xdr:cNvSpPr>
      </xdr:nvSpPr>
      <xdr:spPr>
        <a:xfrm>
          <a:off x="171450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73" name="Line 1062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74" name="Line 1063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75" name="Line 1072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76" name="Line 1073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77" name="Line 1082"/>
        <xdr:cNvSpPr>
          <a:spLocks/>
        </xdr:cNvSpPr>
      </xdr:nvSpPr>
      <xdr:spPr>
        <a:xfrm>
          <a:off x="180975" y="142703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78" name="Line 1083"/>
        <xdr:cNvSpPr>
          <a:spLocks/>
        </xdr:cNvSpPr>
      </xdr:nvSpPr>
      <xdr:spPr>
        <a:xfrm>
          <a:off x="171450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79" name="Line 225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80" name="Line 226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81" name="Line 366"/>
        <xdr:cNvSpPr>
          <a:spLocks/>
        </xdr:cNvSpPr>
      </xdr:nvSpPr>
      <xdr:spPr>
        <a:xfrm>
          <a:off x="180975" y="1415510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489</xdr:row>
      <xdr:rowOff>0</xdr:rowOff>
    </xdr:from>
    <xdr:to>
      <xdr:col>0</xdr:col>
      <xdr:colOff>2238375</xdr:colOff>
      <xdr:row>489</xdr:row>
      <xdr:rowOff>0</xdr:rowOff>
    </xdr:to>
    <xdr:sp>
      <xdr:nvSpPr>
        <xdr:cNvPr id="182" name="Line 367"/>
        <xdr:cNvSpPr>
          <a:spLocks/>
        </xdr:cNvSpPr>
      </xdr:nvSpPr>
      <xdr:spPr>
        <a:xfrm>
          <a:off x="171450" y="1415510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83" name="Line 376"/>
        <xdr:cNvSpPr>
          <a:spLocks/>
        </xdr:cNvSpPr>
      </xdr:nvSpPr>
      <xdr:spPr>
        <a:xfrm>
          <a:off x="180975" y="1427035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494</xdr:row>
      <xdr:rowOff>0</xdr:rowOff>
    </xdr:from>
    <xdr:to>
      <xdr:col>0</xdr:col>
      <xdr:colOff>2238375</xdr:colOff>
      <xdr:row>494</xdr:row>
      <xdr:rowOff>0</xdr:rowOff>
    </xdr:to>
    <xdr:sp>
      <xdr:nvSpPr>
        <xdr:cNvPr id="184" name="Line 377"/>
        <xdr:cNvSpPr>
          <a:spLocks/>
        </xdr:cNvSpPr>
      </xdr:nvSpPr>
      <xdr:spPr>
        <a:xfrm>
          <a:off x="171450" y="142703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185" name="Line 9"/>
        <xdr:cNvSpPr>
          <a:spLocks/>
        </xdr:cNvSpPr>
      </xdr:nvSpPr>
      <xdr:spPr>
        <a:xfrm>
          <a:off x="180975" y="1408080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487</xdr:row>
      <xdr:rowOff>0</xdr:rowOff>
    </xdr:from>
    <xdr:to>
      <xdr:col>0</xdr:col>
      <xdr:colOff>2238375</xdr:colOff>
      <xdr:row>487</xdr:row>
      <xdr:rowOff>0</xdr:rowOff>
    </xdr:to>
    <xdr:sp>
      <xdr:nvSpPr>
        <xdr:cNvPr id="186" name="Line 10"/>
        <xdr:cNvSpPr>
          <a:spLocks/>
        </xdr:cNvSpPr>
      </xdr:nvSpPr>
      <xdr:spPr>
        <a:xfrm>
          <a:off x="171450" y="1408080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87" name="Line 165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88" name="Line 166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89" name="Line 700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90" name="Line 701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91" name="Line 710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92" name="Line 711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93" name="Line 632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94" name="Line 633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95" name="Line 642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96" name="Line 643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197" name="Line 652"/>
        <xdr:cNvSpPr>
          <a:spLocks/>
        </xdr:cNvSpPr>
      </xdr:nvSpPr>
      <xdr:spPr>
        <a:xfrm>
          <a:off x="180975" y="1548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198" name="Line 653"/>
        <xdr:cNvSpPr>
          <a:spLocks/>
        </xdr:cNvSpPr>
      </xdr:nvSpPr>
      <xdr:spPr>
        <a:xfrm>
          <a:off x="171450" y="1548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199" name="Line 496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00" name="Line 497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01" name="Line 506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02" name="Line 507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03" name="Line 516"/>
        <xdr:cNvSpPr>
          <a:spLocks/>
        </xdr:cNvSpPr>
      </xdr:nvSpPr>
      <xdr:spPr>
        <a:xfrm>
          <a:off x="180975" y="1548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04" name="Line 517"/>
        <xdr:cNvSpPr>
          <a:spLocks/>
        </xdr:cNvSpPr>
      </xdr:nvSpPr>
      <xdr:spPr>
        <a:xfrm>
          <a:off x="171450" y="1548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05" name="Line 1214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06" name="Line 1215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07" name="Line 1224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08" name="Line 1225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09" name="Line 1234"/>
        <xdr:cNvSpPr>
          <a:spLocks/>
        </xdr:cNvSpPr>
      </xdr:nvSpPr>
      <xdr:spPr>
        <a:xfrm>
          <a:off x="180975" y="1548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10" name="Line 1235"/>
        <xdr:cNvSpPr>
          <a:spLocks/>
        </xdr:cNvSpPr>
      </xdr:nvSpPr>
      <xdr:spPr>
        <a:xfrm>
          <a:off x="171450" y="1548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11" name="Line 440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12" name="Line 441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13" name="Line 450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14" name="Line 451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15" name="Line 460"/>
        <xdr:cNvSpPr>
          <a:spLocks/>
        </xdr:cNvSpPr>
      </xdr:nvSpPr>
      <xdr:spPr>
        <a:xfrm>
          <a:off x="180975" y="1548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16" name="Line 461"/>
        <xdr:cNvSpPr>
          <a:spLocks/>
        </xdr:cNvSpPr>
      </xdr:nvSpPr>
      <xdr:spPr>
        <a:xfrm>
          <a:off x="171450" y="1548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17" name="Line 1062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18" name="Line 1063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19" name="Line 1072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20" name="Line 1073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21" name="Line 1082"/>
        <xdr:cNvSpPr>
          <a:spLocks/>
        </xdr:cNvSpPr>
      </xdr:nvSpPr>
      <xdr:spPr>
        <a:xfrm>
          <a:off x="180975" y="1548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22" name="Line 1083"/>
        <xdr:cNvSpPr>
          <a:spLocks/>
        </xdr:cNvSpPr>
      </xdr:nvSpPr>
      <xdr:spPr>
        <a:xfrm>
          <a:off x="171450" y="1548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23" name="Line 225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24" name="Line 226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25" name="Line 366"/>
        <xdr:cNvSpPr>
          <a:spLocks/>
        </xdr:cNvSpPr>
      </xdr:nvSpPr>
      <xdr:spPr>
        <a:xfrm>
          <a:off x="180975" y="1538954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530</xdr:row>
      <xdr:rowOff>0</xdr:rowOff>
    </xdr:from>
    <xdr:to>
      <xdr:col>0</xdr:col>
      <xdr:colOff>2238375</xdr:colOff>
      <xdr:row>530</xdr:row>
      <xdr:rowOff>0</xdr:rowOff>
    </xdr:to>
    <xdr:sp>
      <xdr:nvSpPr>
        <xdr:cNvPr id="226" name="Line 367"/>
        <xdr:cNvSpPr>
          <a:spLocks/>
        </xdr:cNvSpPr>
      </xdr:nvSpPr>
      <xdr:spPr>
        <a:xfrm>
          <a:off x="171450" y="1538954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27" name="Line 376"/>
        <xdr:cNvSpPr>
          <a:spLocks/>
        </xdr:cNvSpPr>
      </xdr:nvSpPr>
      <xdr:spPr>
        <a:xfrm>
          <a:off x="180975" y="154828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534</xdr:row>
      <xdr:rowOff>0</xdr:rowOff>
    </xdr:from>
    <xdr:to>
      <xdr:col>0</xdr:col>
      <xdr:colOff>2238375</xdr:colOff>
      <xdr:row>534</xdr:row>
      <xdr:rowOff>0</xdr:rowOff>
    </xdr:to>
    <xdr:sp>
      <xdr:nvSpPr>
        <xdr:cNvPr id="228" name="Line 377"/>
        <xdr:cNvSpPr>
          <a:spLocks/>
        </xdr:cNvSpPr>
      </xdr:nvSpPr>
      <xdr:spPr>
        <a:xfrm>
          <a:off x="171450" y="1548288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229" name="Line 9"/>
        <xdr:cNvSpPr>
          <a:spLocks/>
        </xdr:cNvSpPr>
      </xdr:nvSpPr>
      <xdr:spPr>
        <a:xfrm>
          <a:off x="180975" y="1531524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528</xdr:row>
      <xdr:rowOff>0</xdr:rowOff>
    </xdr:from>
    <xdr:to>
      <xdr:col>0</xdr:col>
      <xdr:colOff>2238375</xdr:colOff>
      <xdr:row>528</xdr:row>
      <xdr:rowOff>0</xdr:rowOff>
    </xdr:to>
    <xdr:sp>
      <xdr:nvSpPr>
        <xdr:cNvPr id="230" name="Line 10"/>
        <xdr:cNvSpPr>
          <a:spLocks/>
        </xdr:cNvSpPr>
      </xdr:nvSpPr>
      <xdr:spPr>
        <a:xfrm>
          <a:off x="171450" y="1531524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532</xdr:row>
      <xdr:rowOff>0</xdr:rowOff>
    </xdr:from>
    <xdr:to>
      <xdr:col>0</xdr:col>
      <xdr:colOff>2238375</xdr:colOff>
      <xdr:row>532</xdr:row>
      <xdr:rowOff>0</xdr:rowOff>
    </xdr:to>
    <xdr:sp>
      <xdr:nvSpPr>
        <xdr:cNvPr id="231" name="Line 286"/>
        <xdr:cNvSpPr>
          <a:spLocks/>
        </xdr:cNvSpPr>
      </xdr:nvSpPr>
      <xdr:spPr>
        <a:xfrm>
          <a:off x="180975" y="15442882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532</xdr:row>
      <xdr:rowOff>0</xdr:rowOff>
    </xdr:from>
    <xdr:to>
      <xdr:col>0</xdr:col>
      <xdr:colOff>2238375</xdr:colOff>
      <xdr:row>532</xdr:row>
      <xdr:rowOff>0</xdr:rowOff>
    </xdr:to>
    <xdr:sp>
      <xdr:nvSpPr>
        <xdr:cNvPr id="232" name="Line 287"/>
        <xdr:cNvSpPr>
          <a:spLocks/>
        </xdr:cNvSpPr>
      </xdr:nvSpPr>
      <xdr:spPr>
        <a:xfrm>
          <a:off x="171450" y="1544288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33" name="Line 179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34" name="Line 180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35" name="Line 836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36" name="Line 837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37" name="Line 846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38" name="Line 847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39" name="Line 856"/>
        <xdr:cNvSpPr>
          <a:spLocks/>
        </xdr:cNvSpPr>
      </xdr:nvSpPr>
      <xdr:spPr>
        <a:xfrm>
          <a:off x="180975" y="166687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40" name="Line 857"/>
        <xdr:cNvSpPr>
          <a:spLocks/>
        </xdr:cNvSpPr>
      </xdr:nvSpPr>
      <xdr:spPr>
        <a:xfrm>
          <a:off x="171450" y="16668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1" name="Line 165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2" name="Line 166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3" name="Line 700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4" name="Line 701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5" name="Line 710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6" name="Line 711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7" name="Line 632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8" name="Line 633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49" name="Line 642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50" name="Line 643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51" name="Line 652"/>
        <xdr:cNvSpPr>
          <a:spLocks/>
        </xdr:cNvSpPr>
      </xdr:nvSpPr>
      <xdr:spPr>
        <a:xfrm>
          <a:off x="180975" y="166687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52" name="Line 653"/>
        <xdr:cNvSpPr>
          <a:spLocks/>
        </xdr:cNvSpPr>
      </xdr:nvSpPr>
      <xdr:spPr>
        <a:xfrm>
          <a:off x="171450" y="16668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53" name="Line 496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54" name="Line 497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55" name="Line 506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56" name="Line 507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57" name="Line 516"/>
        <xdr:cNvSpPr>
          <a:spLocks/>
        </xdr:cNvSpPr>
      </xdr:nvSpPr>
      <xdr:spPr>
        <a:xfrm>
          <a:off x="180975" y="166687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58" name="Line 517"/>
        <xdr:cNvSpPr>
          <a:spLocks/>
        </xdr:cNvSpPr>
      </xdr:nvSpPr>
      <xdr:spPr>
        <a:xfrm>
          <a:off x="171450" y="16668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59" name="Line 121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60" name="Line 1215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61" name="Line 1224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62" name="Line 1225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63" name="Line 1234"/>
        <xdr:cNvSpPr>
          <a:spLocks/>
        </xdr:cNvSpPr>
      </xdr:nvSpPr>
      <xdr:spPr>
        <a:xfrm>
          <a:off x="180975" y="166687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64" name="Line 1235"/>
        <xdr:cNvSpPr>
          <a:spLocks/>
        </xdr:cNvSpPr>
      </xdr:nvSpPr>
      <xdr:spPr>
        <a:xfrm>
          <a:off x="171450" y="16668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65" name="Line 440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66" name="Line 441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67" name="Line 450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68" name="Line 451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69" name="Line 460"/>
        <xdr:cNvSpPr>
          <a:spLocks/>
        </xdr:cNvSpPr>
      </xdr:nvSpPr>
      <xdr:spPr>
        <a:xfrm>
          <a:off x="180975" y="166687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70" name="Line 461"/>
        <xdr:cNvSpPr>
          <a:spLocks/>
        </xdr:cNvSpPr>
      </xdr:nvSpPr>
      <xdr:spPr>
        <a:xfrm>
          <a:off x="171450" y="16668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71" name="Line 1062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72" name="Line 1063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73" name="Line 1072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74" name="Line 1073"/>
        <xdr:cNvSpPr>
          <a:spLocks/>
        </xdr:cNvSpPr>
      </xdr:nvSpPr>
      <xdr:spPr>
        <a:xfrm>
          <a:off x="171450" y="1655064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75" name="Line 1082"/>
        <xdr:cNvSpPr>
          <a:spLocks/>
        </xdr:cNvSpPr>
      </xdr:nvSpPr>
      <xdr:spPr>
        <a:xfrm>
          <a:off x="180975" y="166687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76" name="Line 1083"/>
        <xdr:cNvSpPr>
          <a:spLocks/>
        </xdr:cNvSpPr>
      </xdr:nvSpPr>
      <xdr:spPr>
        <a:xfrm>
          <a:off x="171450" y="16668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570</xdr:row>
      <xdr:rowOff>0</xdr:rowOff>
    </xdr:from>
    <xdr:to>
      <xdr:col>0</xdr:col>
      <xdr:colOff>2238375</xdr:colOff>
      <xdr:row>570</xdr:row>
      <xdr:rowOff>0</xdr:rowOff>
    </xdr:to>
    <xdr:sp>
      <xdr:nvSpPr>
        <xdr:cNvPr id="277" name="Line 225"/>
        <xdr:cNvSpPr>
          <a:spLocks/>
        </xdr:cNvSpPr>
      </xdr:nvSpPr>
      <xdr:spPr>
        <a:xfrm>
          <a:off x="180975" y="1655064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78" name="Line 376"/>
        <xdr:cNvSpPr>
          <a:spLocks/>
        </xdr:cNvSpPr>
      </xdr:nvSpPr>
      <xdr:spPr>
        <a:xfrm>
          <a:off x="180975" y="166687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574</xdr:row>
      <xdr:rowOff>0</xdr:rowOff>
    </xdr:from>
    <xdr:to>
      <xdr:col>0</xdr:col>
      <xdr:colOff>2238375</xdr:colOff>
      <xdr:row>574</xdr:row>
      <xdr:rowOff>0</xdr:rowOff>
    </xdr:to>
    <xdr:sp>
      <xdr:nvSpPr>
        <xdr:cNvPr id="279" name="Line 377"/>
        <xdr:cNvSpPr>
          <a:spLocks/>
        </xdr:cNvSpPr>
      </xdr:nvSpPr>
      <xdr:spPr>
        <a:xfrm>
          <a:off x="171450" y="166687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568</xdr:row>
      <xdr:rowOff>0</xdr:rowOff>
    </xdr:from>
    <xdr:to>
      <xdr:col>0</xdr:col>
      <xdr:colOff>2238375</xdr:colOff>
      <xdr:row>568</xdr:row>
      <xdr:rowOff>0</xdr:rowOff>
    </xdr:to>
    <xdr:sp>
      <xdr:nvSpPr>
        <xdr:cNvPr id="280" name="Line 9"/>
        <xdr:cNvSpPr>
          <a:spLocks/>
        </xdr:cNvSpPr>
      </xdr:nvSpPr>
      <xdr:spPr>
        <a:xfrm>
          <a:off x="180975" y="1646777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568</xdr:row>
      <xdr:rowOff>0</xdr:rowOff>
    </xdr:from>
    <xdr:to>
      <xdr:col>0</xdr:col>
      <xdr:colOff>2238375</xdr:colOff>
      <xdr:row>568</xdr:row>
      <xdr:rowOff>0</xdr:rowOff>
    </xdr:to>
    <xdr:sp>
      <xdr:nvSpPr>
        <xdr:cNvPr id="281" name="Line 10"/>
        <xdr:cNvSpPr>
          <a:spLocks/>
        </xdr:cNvSpPr>
      </xdr:nvSpPr>
      <xdr:spPr>
        <a:xfrm>
          <a:off x="171450" y="1646777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282" name="Line 286"/>
        <xdr:cNvSpPr>
          <a:spLocks/>
        </xdr:cNvSpPr>
      </xdr:nvSpPr>
      <xdr:spPr>
        <a:xfrm>
          <a:off x="180975" y="1663065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572</xdr:row>
      <xdr:rowOff>0</xdr:rowOff>
    </xdr:from>
    <xdr:to>
      <xdr:col>0</xdr:col>
      <xdr:colOff>2238375</xdr:colOff>
      <xdr:row>572</xdr:row>
      <xdr:rowOff>0</xdr:rowOff>
    </xdr:to>
    <xdr:sp>
      <xdr:nvSpPr>
        <xdr:cNvPr id="283" name="Line 287"/>
        <xdr:cNvSpPr>
          <a:spLocks/>
        </xdr:cNvSpPr>
      </xdr:nvSpPr>
      <xdr:spPr>
        <a:xfrm>
          <a:off x="171450" y="1663065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84" name="Line 1262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85" name="Line 1263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86" name="Line 1264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87" name="Line 1265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88" name="Line 1266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89" name="Line 1267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0" name="Line 1268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1" name="Line 1269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2" name="Line 1270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3" name="Line 1271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4" name="Line 1272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5" name="Line 1273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6" name="Line 1274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7" name="Line 1275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8" name="Line 1276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299" name="Line 1277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0" name="Line 1278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1" name="Line 1279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2" name="Line 1280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3" name="Line 1281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4" name="Line 1282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5" name="Line 1283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6" name="Line 1284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7" name="Line 1285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8" name="Line 1286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09" name="Line 1287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10" name="Line 1288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11" name="Line 1289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12" name="Line 1290"/>
        <xdr:cNvSpPr>
          <a:spLocks/>
        </xdr:cNvSpPr>
      </xdr:nvSpPr>
      <xdr:spPr>
        <a:xfrm>
          <a:off x="180975" y="79057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</xdr:row>
      <xdr:rowOff>0</xdr:rowOff>
    </xdr:from>
    <xdr:to>
      <xdr:col>0</xdr:col>
      <xdr:colOff>2238375</xdr:colOff>
      <xdr:row>26</xdr:row>
      <xdr:rowOff>0</xdr:rowOff>
    </xdr:to>
    <xdr:sp>
      <xdr:nvSpPr>
        <xdr:cNvPr id="313" name="Line 1291"/>
        <xdr:cNvSpPr>
          <a:spLocks/>
        </xdr:cNvSpPr>
      </xdr:nvSpPr>
      <xdr:spPr>
        <a:xfrm>
          <a:off x="171450" y="79057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oneCellAnchor>
    <xdr:from>
      <xdr:col>0</xdr:col>
      <xdr:colOff>2409825</xdr:colOff>
      <xdr:row>302</xdr:row>
      <xdr:rowOff>0</xdr:rowOff>
    </xdr:from>
    <xdr:ext cx="238125" cy="257175"/>
    <xdr:sp fLocksText="0">
      <xdr:nvSpPr>
        <xdr:cNvPr id="314" name="TextBox 3475"/>
        <xdr:cNvSpPr txBox="1">
          <a:spLocks noChangeArrowheads="1"/>
        </xdr:cNvSpPr>
      </xdr:nvSpPr>
      <xdr:spPr>
        <a:xfrm>
          <a:off x="2409825" y="85324950"/>
          <a:ext cx="238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twoCellAnchor>
    <xdr:from>
      <xdr:col>0</xdr:col>
      <xdr:colOff>180975</xdr:colOff>
      <xdr:row>188</xdr:row>
      <xdr:rowOff>0</xdr:rowOff>
    </xdr:from>
    <xdr:to>
      <xdr:col>0</xdr:col>
      <xdr:colOff>2238375</xdr:colOff>
      <xdr:row>188</xdr:row>
      <xdr:rowOff>0</xdr:rowOff>
    </xdr:to>
    <xdr:sp>
      <xdr:nvSpPr>
        <xdr:cNvPr id="315" name="Line 9"/>
        <xdr:cNvSpPr>
          <a:spLocks/>
        </xdr:cNvSpPr>
      </xdr:nvSpPr>
      <xdr:spPr>
        <a:xfrm>
          <a:off x="180975" y="523303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182</xdr:row>
      <xdr:rowOff>0</xdr:rowOff>
    </xdr:from>
    <xdr:to>
      <xdr:col>0</xdr:col>
      <xdr:colOff>2238375</xdr:colOff>
      <xdr:row>182</xdr:row>
      <xdr:rowOff>0</xdr:rowOff>
    </xdr:to>
    <xdr:sp>
      <xdr:nvSpPr>
        <xdr:cNvPr id="316" name="Line 13"/>
        <xdr:cNvSpPr>
          <a:spLocks/>
        </xdr:cNvSpPr>
      </xdr:nvSpPr>
      <xdr:spPr>
        <a:xfrm>
          <a:off x="180975" y="50339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182</xdr:row>
      <xdr:rowOff>0</xdr:rowOff>
    </xdr:from>
    <xdr:to>
      <xdr:col>0</xdr:col>
      <xdr:colOff>2238375</xdr:colOff>
      <xdr:row>182</xdr:row>
      <xdr:rowOff>0</xdr:rowOff>
    </xdr:to>
    <xdr:sp>
      <xdr:nvSpPr>
        <xdr:cNvPr id="317" name="Line 14"/>
        <xdr:cNvSpPr>
          <a:spLocks/>
        </xdr:cNvSpPr>
      </xdr:nvSpPr>
      <xdr:spPr>
        <a:xfrm>
          <a:off x="171450" y="50339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192</xdr:row>
      <xdr:rowOff>0</xdr:rowOff>
    </xdr:from>
    <xdr:to>
      <xdr:col>0</xdr:col>
      <xdr:colOff>2238375</xdr:colOff>
      <xdr:row>192</xdr:row>
      <xdr:rowOff>0</xdr:rowOff>
    </xdr:to>
    <xdr:sp>
      <xdr:nvSpPr>
        <xdr:cNvPr id="318" name="Line 286"/>
        <xdr:cNvSpPr>
          <a:spLocks/>
        </xdr:cNvSpPr>
      </xdr:nvSpPr>
      <xdr:spPr>
        <a:xfrm>
          <a:off x="180975" y="536352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179</xdr:row>
      <xdr:rowOff>0</xdr:rowOff>
    </xdr:from>
    <xdr:to>
      <xdr:col>0</xdr:col>
      <xdr:colOff>2238375</xdr:colOff>
      <xdr:row>179</xdr:row>
      <xdr:rowOff>0</xdr:rowOff>
    </xdr:to>
    <xdr:sp>
      <xdr:nvSpPr>
        <xdr:cNvPr id="319" name="Line 1094"/>
        <xdr:cNvSpPr>
          <a:spLocks/>
        </xdr:cNvSpPr>
      </xdr:nvSpPr>
      <xdr:spPr>
        <a:xfrm>
          <a:off x="180975" y="49739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179</xdr:row>
      <xdr:rowOff>0</xdr:rowOff>
    </xdr:from>
    <xdr:to>
      <xdr:col>0</xdr:col>
      <xdr:colOff>2238375</xdr:colOff>
      <xdr:row>179</xdr:row>
      <xdr:rowOff>0</xdr:rowOff>
    </xdr:to>
    <xdr:sp>
      <xdr:nvSpPr>
        <xdr:cNvPr id="320" name="Line 1095"/>
        <xdr:cNvSpPr>
          <a:spLocks/>
        </xdr:cNvSpPr>
      </xdr:nvSpPr>
      <xdr:spPr>
        <a:xfrm>
          <a:off x="171450" y="49739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222</xdr:row>
      <xdr:rowOff>0</xdr:rowOff>
    </xdr:from>
    <xdr:to>
      <xdr:col>0</xdr:col>
      <xdr:colOff>2238375</xdr:colOff>
      <xdr:row>222</xdr:row>
      <xdr:rowOff>0</xdr:rowOff>
    </xdr:to>
    <xdr:sp>
      <xdr:nvSpPr>
        <xdr:cNvPr id="321" name="Line 217"/>
        <xdr:cNvSpPr>
          <a:spLocks/>
        </xdr:cNvSpPr>
      </xdr:nvSpPr>
      <xdr:spPr>
        <a:xfrm>
          <a:off x="180975" y="62055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222</xdr:row>
      <xdr:rowOff>0</xdr:rowOff>
    </xdr:from>
    <xdr:to>
      <xdr:col>0</xdr:col>
      <xdr:colOff>2238375</xdr:colOff>
      <xdr:row>222</xdr:row>
      <xdr:rowOff>0</xdr:rowOff>
    </xdr:to>
    <xdr:sp>
      <xdr:nvSpPr>
        <xdr:cNvPr id="322" name="Line 218"/>
        <xdr:cNvSpPr>
          <a:spLocks/>
        </xdr:cNvSpPr>
      </xdr:nvSpPr>
      <xdr:spPr>
        <a:xfrm>
          <a:off x="171450" y="6205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323" name="Line 225"/>
        <xdr:cNvSpPr>
          <a:spLocks/>
        </xdr:cNvSpPr>
      </xdr:nvSpPr>
      <xdr:spPr>
        <a:xfrm>
          <a:off x="180975" y="64122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324" name="Line 226"/>
        <xdr:cNvSpPr>
          <a:spLocks/>
        </xdr:cNvSpPr>
      </xdr:nvSpPr>
      <xdr:spPr>
        <a:xfrm>
          <a:off x="171450" y="64122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325" name="Line 366"/>
        <xdr:cNvSpPr>
          <a:spLocks/>
        </xdr:cNvSpPr>
      </xdr:nvSpPr>
      <xdr:spPr>
        <a:xfrm>
          <a:off x="180975" y="64122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228</xdr:row>
      <xdr:rowOff>0</xdr:rowOff>
    </xdr:from>
    <xdr:to>
      <xdr:col>0</xdr:col>
      <xdr:colOff>2238375</xdr:colOff>
      <xdr:row>228</xdr:row>
      <xdr:rowOff>0</xdr:rowOff>
    </xdr:to>
    <xdr:sp>
      <xdr:nvSpPr>
        <xdr:cNvPr id="326" name="Line 367"/>
        <xdr:cNvSpPr>
          <a:spLocks/>
        </xdr:cNvSpPr>
      </xdr:nvSpPr>
      <xdr:spPr>
        <a:xfrm>
          <a:off x="171450" y="64122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222</xdr:row>
      <xdr:rowOff>0</xdr:rowOff>
    </xdr:from>
    <xdr:to>
      <xdr:col>0</xdr:col>
      <xdr:colOff>2238375</xdr:colOff>
      <xdr:row>222</xdr:row>
      <xdr:rowOff>0</xdr:rowOff>
    </xdr:to>
    <xdr:sp>
      <xdr:nvSpPr>
        <xdr:cNvPr id="327" name="Line 370"/>
        <xdr:cNvSpPr>
          <a:spLocks/>
        </xdr:cNvSpPr>
      </xdr:nvSpPr>
      <xdr:spPr>
        <a:xfrm>
          <a:off x="180975" y="620553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222</xdr:row>
      <xdr:rowOff>0</xdr:rowOff>
    </xdr:from>
    <xdr:to>
      <xdr:col>0</xdr:col>
      <xdr:colOff>2238375</xdr:colOff>
      <xdr:row>222</xdr:row>
      <xdr:rowOff>0</xdr:rowOff>
    </xdr:to>
    <xdr:sp>
      <xdr:nvSpPr>
        <xdr:cNvPr id="328" name="Line 371"/>
        <xdr:cNvSpPr>
          <a:spLocks/>
        </xdr:cNvSpPr>
      </xdr:nvSpPr>
      <xdr:spPr>
        <a:xfrm>
          <a:off x="171450" y="6205537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232</xdr:row>
      <xdr:rowOff>0</xdr:rowOff>
    </xdr:from>
    <xdr:to>
      <xdr:col>0</xdr:col>
      <xdr:colOff>2238375</xdr:colOff>
      <xdr:row>232</xdr:row>
      <xdr:rowOff>0</xdr:rowOff>
    </xdr:to>
    <xdr:sp>
      <xdr:nvSpPr>
        <xdr:cNvPr id="329" name="Line 376"/>
        <xdr:cNvSpPr>
          <a:spLocks/>
        </xdr:cNvSpPr>
      </xdr:nvSpPr>
      <xdr:spPr>
        <a:xfrm>
          <a:off x="180975" y="6542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232</xdr:row>
      <xdr:rowOff>0</xdr:rowOff>
    </xdr:from>
    <xdr:to>
      <xdr:col>0</xdr:col>
      <xdr:colOff>2238375</xdr:colOff>
      <xdr:row>232</xdr:row>
      <xdr:rowOff>0</xdr:rowOff>
    </xdr:to>
    <xdr:sp>
      <xdr:nvSpPr>
        <xdr:cNvPr id="330" name="Line 377"/>
        <xdr:cNvSpPr>
          <a:spLocks/>
        </xdr:cNvSpPr>
      </xdr:nvSpPr>
      <xdr:spPr>
        <a:xfrm>
          <a:off x="171450" y="6542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219</xdr:row>
      <xdr:rowOff>0</xdr:rowOff>
    </xdr:from>
    <xdr:to>
      <xdr:col>0</xdr:col>
      <xdr:colOff>2238375</xdr:colOff>
      <xdr:row>219</xdr:row>
      <xdr:rowOff>0</xdr:rowOff>
    </xdr:to>
    <xdr:sp>
      <xdr:nvSpPr>
        <xdr:cNvPr id="331" name="Line 1098"/>
        <xdr:cNvSpPr>
          <a:spLocks/>
        </xdr:cNvSpPr>
      </xdr:nvSpPr>
      <xdr:spPr>
        <a:xfrm>
          <a:off x="180975" y="61455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219</xdr:row>
      <xdr:rowOff>0</xdr:rowOff>
    </xdr:from>
    <xdr:to>
      <xdr:col>0</xdr:col>
      <xdr:colOff>2238375</xdr:colOff>
      <xdr:row>219</xdr:row>
      <xdr:rowOff>0</xdr:rowOff>
    </xdr:to>
    <xdr:sp>
      <xdr:nvSpPr>
        <xdr:cNvPr id="332" name="Line 1099"/>
        <xdr:cNvSpPr>
          <a:spLocks/>
        </xdr:cNvSpPr>
      </xdr:nvSpPr>
      <xdr:spPr>
        <a:xfrm>
          <a:off x="171450" y="61455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333" name="Line 1100"/>
        <xdr:cNvSpPr>
          <a:spLocks/>
        </xdr:cNvSpPr>
      </xdr:nvSpPr>
      <xdr:spPr>
        <a:xfrm>
          <a:off x="180975" y="61655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334" name="Line 1101"/>
        <xdr:cNvSpPr>
          <a:spLocks/>
        </xdr:cNvSpPr>
      </xdr:nvSpPr>
      <xdr:spPr>
        <a:xfrm>
          <a:off x="171450" y="6165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219</xdr:row>
      <xdr:rowOff>0</xdr:rowOff>
    </xdr:from>
    <xdr:to>
      <xdr:col>0</xdr:col>
      <xdr:colOff>2238375</xdr:colOff>
      <xdr:row>219</xdr:row>
      <xdr:rowOff>0</xdr:rowOff>
    </xdr:to>
    <xdr:sp>
      <xdr:nvSpPr>
        <xdr:cNvPr id="335" name="Line 1104"/>
        <xdr:cNvSpPr>
          <a:spLocks/>
        </xdr:cNvSpPr>
      </xdr:nvSpPr>
      <xdr:spPr>
        <a:xfrm>
          <a:off x="180975" y="614553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219</xdr:row>
      <xdr:rowOff>0</xdr:rowOff>
    </xdr:from>
    <xdr:to>
      <xdr:col>0</xdr:col>
      <xdr:colOff>2238375</xdr:colOff>
      <xdr:row>219</xdr:row>
      <xdr:rowOff>0</xdr:rowOff>
    </xdr:to>
    <xdr:sp>
      <xdr:nvSpPr>
        <xdr:cNvPr id="336" name="Line 1105"/>
        <xdr:cNvSpPr>
          <a:spLocks/>
        </xdr:cNvSpPr>
      </xdr:nvSpPr>
      <xdr:spPr>
        <a:xfrm>
          <a:off x="171450" y="614553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337" name="Line 1106"/>
        <xdr:cNvSpPr>
          <a:spLocks/>
        </xdr:cNvSpPr>
      </xdr:nvSpPr>
      <xdr:spPr>
        <a:xfrm>
          <a:off x="180975" y="61655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220</xdr:row>
      <xdr:rowOff>0</xdr:rowOff>
    </xdr:from>
    <xdr:to>
      <xdr:col>0</xdr:col>
      <xdr:colOff>2238375</xdr:colOff>
      <xdr:row>220</xdr:row>
      <xdr:rowOff>0</xdr:rowOff>
    </xdr:to>
    <xdr:sp>
      <xdr:nvSpPr>
        <xdr:cNvPr id="338" name="Line 1107"/>
        <xdr:cNvSpPr>
          <a:spLocks/>
        </xdr:cNvSpPr>
      </xdr:nvSpPr>
      <xdr:spPr>
        <a:xfrm>
          <a:off x="171450" y="6165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262</xdr:row>
      <xdr:rowOff>0</xdr:rowOff>
    </xdr:from>
    <xdr:to>
      <xdr:col>0</xdr:col>
      <xdr:colOff>2238375</xdr:colOff>
      <xdr:row>262</xdr:row>
      <xdr:rowOff>0</xdr:rowOff>
    </xdr:to>
    <xdr:sp>
      <xdr:nvSpPr>
        <xdr:cNvPr id="339" name="Line 1040"/>
        <xdr:cNvSpPr>
          <a:spLocks/>
        </xdr:cNvSpPr>
      </xdr:nvSpPr>
      <xdr:spPr>
        <a:xfrm>
          <a:off x="180975" y="7379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262</xdr:row>
      <xdr:rowOff>0</xdr:rowOff>
    </xdr:from>
    <xdr:to>
      <xdr:col>0</xdr:col>
      <xdr:colOff>2238375</xdr:colOff>
      <xdr:row>262</xdr:row>
      <xdr:rowOff>0</xdr:rowOff>
    </xdr:to>
    <xdr:sp>
      <xdr:nvSpPr>
        <xdr:cNvPr id="340" name="Line 1041"/>
        <xdr:cNvSpPr>
          <a:spLocks/>
        </xdr:cNvSpPr>
      </xdr:nvSpPr>
      <xdr:spPr>
        <a:xfrm>
          <a:off x="171450" y="7379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262</xdr:row>
      <xdr:rowOff>0</xdr:rowOff>
    </xdr:from>
    <xdr:to>
      <xdr:col>0</xdr:col>
      <xdr:colOff>2238375</xdr:colOff>
      <xdr:row>262</xdr:row>
      <xdr:rowOff>0</xdr:rowOff>
    </xdr:to>
    <xdr:sp>
      <xdr:nvSpPr>
        <xdr:cNvPr id="341" name="Line 1054"/>
        <xdr:cNvSpPr>
          <a:spLocks/>
        </xdr:cNvSpPr>
      </xdr:nvSpPr>
      <xdr:spPr>
        <a:xfrm>
          <a:off x="180975" y="7379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262</xdr:row>
      <xdr:rowOff>0</xdr:rowOff>
    </xdr:from>
    <xdr:to>
      <xdr:col>0</xdr:col>
      <xdr:colOff>2238375</xdr:colOff>
      <xdr:row>262</xdr:row>
      <xdr:rowOff>0</xdr:rowOff>
    </xdr:to>
    <xdr:sp>
      <xdr:nvSpPr>
        <xdr:cNvPr id="342" name="Line 1055"/>
        <xdr:cNvSpPr>
          <a:spLocks/>
        </xdr:cNvSpPr>
      </xdr:nvSpPr>
      <xdr:spPr>
        <a:xfrm>
          <a:off x="171450" y="7379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268</xdr:row>
      <xdr:rowOff>0</xdr:rowOff>
    </xdr:from>
    <xdr:to>
      <xdr:col>0</xdr:col>
      <xdr:colOff>2238375</xdr:colOff>
      <xdr:row>268</xdr:row>
      <xdr:rowOff>0</xdr:rowOff>
    </xdr:to>
    <xdr:sp>
      <xdr:nvSpPr>
        <xdr:cNvPr id="343" name="Line 1062"/>
        <xdr:cNvSpPr>
          <a:spLocks/>
        </xdr:cNvSpPr>
      </xdr:nvSpPr>
      <xdr:spPr>
        <a:xfrm>
          <a:off x="180975" y="75866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268</xdr:row>
      <xdr:rowOff>0</xdr:rowOff>
    </xdr:from>
    <xdr:to>
      <xdr:col>0</xdr:col>
      <xdr:colOff>2238375</xdr:colOff>
      <xdr:row>268</xdr:row>
      <xdr:rowOff>0</xdr:rowOff>
    </xdr:to>
    <xdr:sp>
      <xdr:nvSpPr>
        <xdr:cNvPr id="344" name="Line 1063"/>
        <xdr:cNvSpPr>
          <a:spLocks/>
        </xdr:cNvSpPr>
      </xdr:nvSpPr>
      <xdr:spPr>
        <a:xfrm>
          <a:off x="171450" y="75866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268</xdr:row>
      <xdr:rowOff>0</xdr:rowOff>
    </xdr:from>
    <xdr:to>
      <xdr:col>0</xdr:col>
      <xdr:colOff>2238375</xdr:colOff>
      <xdr:row>268</xdr:row>
      <xdr:rowOff>0</xdr:rowOff>
    </xdr:to>
    <xdr:sp>
      <xdr:nvSpPr>
        <xdr:cNvPr id="345" name="Line 1072"/>
        <xdr:cNvSpPr>
          <a:spLocks/>
        </xdr:cNvSpPr>
      </xdr:nvSpPr>
      <xdr:spPr>
        <a:xfrm>
          <a:off x="180975" y="75866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262</xdr:row>
      <xdr:rowOff>0</xdr:rowOff>
    </xdr:from>
    <xdr:to>
      <xdr:col>0</xdr:col>
      <xdr:colOff>2238375</xdr:colOff>
      <xdr:row>262</xdr:row>
      <xdr:rowOff>0</xdr:rowOff>
    </xdr:to>
    <xdr:sp>
      <xdr:nvSpPr>
        <xdr:cNvPr id="346" name="Line 1076"/>
        <xdr:cNvSpPr>
          <a:spLocks/>
        </xdr:cNvSpPr>
      </xdr:nvSpPr>
      <xdr:spPr>
        <a:xfrm>
          <a:off x="180975" y="737997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262</xdr:row>
      <xdr:rowOff>0</xdr:rowOff>
    </xdr:from>
    <xdr:to>
      <xdr:col>0</xdr:col>
      <xdr:colOff>2238375</xdr:colOff>
      <xdr:row>262</xdr:row>
      <xdr:rowOff>0</xdr:rowOff>
    </xdr:to>
    <xdr:sp>
      <xdr:nvSpPr>
        <xdr:cNvPr id="347" name="Line 1077"/>
        <xdr:cNvSpPr>
          <a:spLocks/>
        </xdr:cNvSpPr>
      </xdr:nvSpPr>
      <xdr:spPr>
        <a:xfrm>
          <a:off x="171450" y="737997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272</xdr:row>
      <xdr:rowOff>0</xdr:rowOff>
    </xdr:from>
    <xdr:to>
      <xdr:col>0</xdr:col>
      <xdr:colOff>2238375</xdr:colOff>
      <xdr:row>272</xdr:row>
      <xdr:rowOff>0</xdr:rowOff>
    </xdr:to>
    <xdr:sp>
      <xdr:nvSpPr>
        <xdr:cNvPr id="348" name="Line 1082"/>
        <xdr:cNvSpPr>
          <a:spLocks/>
        </xdr:cNvSpPr>
      </xdr:nvSpPr>
      <xdr:spPr>
        <a:xfrm>
          <a:off x="180975" y="771715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259</xdr:row>
      <xdr:rowOff>0</xdr:rowOff>
    </xdr:from>
    <xdr:to>
      <xdr:col>0</xdr:col>
      <xdr:colOff>2238375</xdr:colOff>
      <xdr:row>259</xdr:row>
      <xdr:rowOff>0</xdr:rowOff>
    </xdr:to>
    <xdr:sp>
      <xdr:nvSpPr>
        <xdr:cNvPr id="349" name="Line 1110"/>
        <xdr:cNvSpPr>
          <a:spLocks/>
        </xdr:cNvSpPr>
      </xdr:nvSpPr>
      <xdr:spPr>
        <a:xfrm>
          <a:off x="180975" y="731996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259</xdr:row>
      <xdr:rowOff>0</xdr:rowOff>
    </xdr:from>
    <xdr:to>
      <xdr:col>0</xdr:col>
      <xdr:colOff>2238375</xdr:colOff>
      <xdr:row>259</xdr:row>
      <xdr:rowOff>0</xdr:rowOff>
    </xdr:to>
    <xdr:sp>
      <xdr:nvSpPr>
        <xdr:cNvPr id="350" name="Line 1111"/>
        <xdr:cNvSpPr>
          <a:spLocks/>
        </xdr:cNvSpPr>
      </xdr:nvSpPr>
      <xdr:spPr>
        <a:xfrm>
          <a:off x="171450" y="731996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351" name="Line 1112"/>
        <xdr:cNvSpPr>
          <a:spLocks/>
        </xdr:cNvSpPr>
      </xdr:nvSpPr>
      <xdr:spPr>
        <a:xfrm>
          <a:off x="180975" y="733996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260</xdr:row>
      <xdr:rowOff>0</xdr:rowOff>
    </xdr:from>
    <xdr:to>
      <xdr:col>0</xdr:col>
      <xdr:colOff>2238375</xdr:colOff>
      <xdr:row>260</xdr:row>
      <xdr:rowOff>0</xdr:rowOff>
    </xdr:to>
    <xdr:sp>
      <xdr:nvSpPr>
        <xdr:cNvPr id="352" name="Line 1113"/>
        <xdr:cNvSpPr>
          <a:spLocks/>
        </xdr:cNvSpPr>
      </xdr:nvSpPr>
      <xdr:spPr>
        <a:xfrm>
          <a:off x="171450" y="733996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353" name="Line 233"/>
        <xdr:cNvSpPr>
          <a:spLocks/>
        </xdr:cNvSpPr>
      </xdr:nvSpPr>
      <xdr:spPr>
        <a:xfrm>
          <a:off x="180975" y="8551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354" name="Line 234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355" name="Line 432"/>
        <xdr:cNvSpPr>
          <a:spLocks/>
        </xdr:cNvSpPr>
      </xdr:nvSpPr>
      <xdr:spPr>
        <a:xfrm>
          <a:off x="180975" y="8551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356" name="Line 433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309</xdr:row>
      <xdr:rowOff>0</xdr:rowOff>
    </xdr:from>
    <xdr:to>
      <xdr:col>0</xdr:col>
      <xdr:colOff>2238375</xdr:colOff>
      <xdr:row>309</xdr:row>
      <xdr:rowOff>0</xdr:rowOff>
    </xdr:to>
    <xdr:sp>
      <xdr:nvSpPr>
        <xdr:cNvPr id="357" name="Line 440"/>
        <xdr:cNvSpPr>
          <a:spLocks/>
        </xdr:cNvSpPr>
      </xdr:nvSpPr>
      <xdr:spPr>
        <a:xfrm>
          <a:off x="180975" y="8763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309</xdr:row>
      <xdr:rowOff>0</xdr:rowOff>
    </xdr:from>
    <xdr:to>
      <xdr:col>0</xdr:col>
      <xdr:colOff>2238375</xdr:colOff>
      <xdr:row>309</xdr:row>
      <xdr:rowOff>0</xdr:rowOff>
    </xdr:to>
    <xdr:sp>
      <xdr:nvSpPr>
        <xdr:cNvPr id="358" name="Line 441"/>
        <xdr:cNvSpPr>
          <a:spLocks/>
        </xdr:cNvSpPr>
      </xdr:nvSpPr>
      <xdr:spPr>
        <a:xfrm>
          <a:off x="171450" y="87639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324</xdr:row>
      <xdr:rowOff>0</xdr:rowOff>
    </xdr:from>
    <xdr:to>
      <xdr:col>0</xdr:col>
      <xdr:colOff>2238375</xdr:colOff>
      <xdr:row>324</xdr:row>
      <xdr:rowOff>0</xdr:rowOff>
    </xdr:to>
    <xdr:sp>
      <xdr:nvSpPr>
        <xdr:cNvPr id="359" name="Line 442"/>
        <xdr:cNvSpPr>
          <a:spLocks/>
        </xdr:cNvSpPr>
      </xdr:nvSpPr>
      <xdr:spPr>
        <a:xfrm>
          <a:off x="180975" y="921353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324</xdr:row>
      <xdr:rowOff>0</xdr:rowOff>
    </xdr:from>
    <xdr:to>
      <xdr:col>0</xdr:col>
      <xdr:colOff>2238375</xdr:colOff>
      <xdr:row>324</xdr:row>
      <xdr:rowOff>0</xdr:rowOff>
    </xdr:to>
    <xdr:sp>
      <xdr:nvSpPr>
        <xdr:cNvPr id="360" name="Line 443"/>
        <xdr:cNvSpPr>
          <a:spLocks/>
        </xdr:cNvSpPr>
      </xdr:nvSpPr>
      <xdr:spPr>
        <a:xfrm>
          <a:off x="171450" y="921353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309</xdr:row>
      <xdr:rowOff>0</xdr:rowOff>
    </xdr:from>
    <xdr:to>
      <xdr:col>0</xdr:col>
      <xdr:colOff>2238375</xdr:colOff>
      <xdr:row>309</xdr:row>
      <xdr:rowOff>0</xdr:rowOff>
    </xdr:to>
    <xdr:sp>
      <xdr:nvSpPr>
        <xdr:cNvPr id="361" name="Line 450"/>
        <xdr:cNvSpPr>
          <a:spLocks/>
        </xdr:cNvSpPr>
      </xdr:nvSpPr>
      <xdr:spPr>
        <a:xfrm>
          <a:off x="180975" y="876395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309</xdr:row>
      <xdr:rowOff>0</xdr:rowOff>
    </xdr:from>
    <xdr:to>
      <xdr:col>0</xdr:col>
      <xdr:colOff>2238375</xdr:colOff>
      <xdr:row>309</xdr:row>
      <xdr:rowOff>0</xdr:rowOff>
    </xdr:to>
    <xdr:sp>
      <xdr:nvSpPr>
        <xdr:cNvPr id="362" name="Line 451"/>
        <xdr:cNvSpPr>
          <a:spLocks/>
        </xdr:cNvSpPr>
      </xdr:nvSpPr>
      <xdr:spPr>
        <a:xfrm>
          <a:off x="171450" y="876395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363" name="Line 454"/>
        <xdr:cNvSpPr>
          <a:spLocks/>
        </xdr:cNvSpPr>
      </xdr:nvSpPr>
      <xdr:spPr>
        <a:xfrm>
          <a:off x="180975" y="85515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303</xdr:row>
      <xdr:rowOff>0</xdr:rowOff>
    </xdr:from>
    <xdr:to>
      <xdr:col>0</xdr:col>
      <xdr:colOff>2238375</xdr:colOff>
      <xdr:row>303</xdr:row>
      <xdr:rowOff>0</xdr:rowOff>
    </xdr:to>
    <xdr:sp>
      <xdr:nvSpPr>
        <xdr:cNvPr id="364" name="Line 455"/>
        <xdr:cNvSpPr>
          <a:spLocks/>
        </xdr:cNvSpPr>
      </xdr:nvSpPr>
      <xdr:spPr>
        <a:xfrm>
          <a:off x="171450" y="855154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313</xdr:row>
      <xdr:rowOff>0</xdr:rowOff>
    </xdr:from>
    <xdr:to>
      <xdr:col>0</xdr:col>
      <xdr:colOff>2238375</xdr:colOff>
      <xdr:row>313</xdr:row>
      <xdr:rowOff>0</xdr:rowOff>
    </xdr:to>
    <xdr:sp>
      <xdr:nvSpPr>
        <xdr:cNvPr id="365" name="Line 460"/>
        <xdr:cNvSpPr>
          <a:spLocks/>
        </xdr:cNvSpPr>
      </xdr:nvSpPr>
      <xdr:spPr>
        <a:xfrm>
          <a:off x="180975" y="889444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366" name="Line 1114"/>
        <xdr:cNvSpPr>
          <a:spLocks/>
        </xdr:cNvSpPr>
      </xdr:nvSpPr>
      <xdr:spPr>
        <a:xfrm>
          <a:off x="180975" y="849249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300</xdr:row>
      <xdr:rowOff>0</xdr:rowOff>
    </xdr:from>
    <xdr:to>
      <xdr:col>0</xdr:col>
      <xdr:colOff>2238375</xdr:colOff>
      <xdr:row>300</xdr:row>
      <xdr:rowOff>0</xdr:rowOff>
    </xdr:to>
    <xdr:sp>
      <xdr:nvSpPr>
        <xdr:cNvPr id="367" name="Line 1115"/>
        <xdr:cNvSpPr>
          <a:spLocks/>
        </xdr:cNvSpPr>
      </xdr:nvSpPr>
      <xdr:spPr>
        <a:xfrm>
          <a:off x="171450" y="849249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368" name="Line 1116"/>
        <xdr:cNvSpPr>
          <a:spLocks/>
        </xdr:cNvSpPr>
      </xdr:nvSpPr>
      <xdr:spPr>
        <a:xfrm>
          <a:off x="180975" y="851249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301</xdr:row>
      <xdr:rowOff>0</xdr:rowOff>
    </xdr:from>
    <xdr:to>
      <xdr:col>0</xdr:col>
      <xdr:colOff>2238375</xdr:colOff>
      <xdr:row>301</xdr:row>
      <xdr:rowOff>0</xdr:rowOff>
    </xdr:to>
    <xdr:sp>
      <xdr:nvSpPr>
        <xdr:cNvPr id="369" name="Line 1117"/>
        <xdr:cNvSpPr>
          <a:spLocks/>
        </xdr:cNvSpPr>
      </xdr:nvSpPr>
      <xdr:spPr>
        <a:xfrm>
          <a:off x="171450" y="851249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370" name="Line 1214"/>
        <xdr:cNvSpPr>
          <a:spLocks/>
        </xdr:cNvSpPr>
      </xdr:nvSpPr>
      <xdr:spPr>
        <a:xfrm>
          <a:off x="180975" y="9971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371" name="Line 1215"/>
        <xdr:cNvSpPr>
          <a:spLocks/>
        </xdr:cNvSpPr>
      </xdr:nvSpPr>
      <xdr:spPr>
        <a:xfrm>
          <a:off x="171450" y="9971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372" name="Line 1224"/>
        <xdr:cNvSpPr>
          <a:spLocks/>
        </xdr:cNvSpPr>
      </xdr:nvSpPr>
      <xdr:spPr>
        <a:xfrm>
          <a:off x="180975" y="9971722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349</xdr:row>
      <xdr:rowOff>0</xdr:rowOff>
    </xdr:from>
    <xdr:to>
      <xdr:col>0</xdr:col>
      <xdr:colOff>2238375</xdr:colOff>
      <xdr:row>349</xdr:row>
      <xdr:rowOff>0</xdr:rowOff>
    </xdr:to>
    <xdr:sp>
      <xdr:nvSpPr>
        <xdr:cNvPr id="373" name="Line 1225"/>
        <xdr:cNvSpPr>
          <a:spLocks/>
        </xdr:cNvSpPr>
      </xdr:nvSpPr>
      <xdr:spPr>
        <a:xfrm>
          <a:off x="171450" y="99717225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353</xdr:row>
      <xdr:rowOff>0</xdr:rowOff>
    </xdr:from>
    <xdr:to>
      <xdr:col>0</xdr:col>
      <xdr:colOff>2238375</xdr:colOff>
      <xdr:row>353</xdr:row>
      <xdr:rowOff>0</xdr:rowOff>
    </xdr:to>
    <xdr:sp>
      <xdr:nvSpPr>
        <xdr:cNvPr id="374" name="Line 1234"/>
        <xdr:cNvSpPr>
          <a:spLocks/>
        </xdr:cNvSpPr>
      </xdr:nvSpPr>
      <xdr:spPr>
        <a:xfrm>
          <a:off x="180975" y="1010221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341</xdr:row>
      <xdr:rowOff>0</xdr:rowOff>
    </xdr:from>
    <xdr:to>
      <xdr:col>0</xdr:col>
      <xdr:colOff>2238375</xdr:colOff>
      <xdr:row>341</xdr:row>
      <xdr:rowOff>0</xdr:rowOff>
    </xdr:to>
    <xdr:sp>
      <xdr:nvSpPr>
        <xdr:cNvPr id="375" name="Line 1246"/>
        <xdr:cNvSpPr>
          <a:spLocks/>
        </xdr:cNvSpPr>
      </xdr:nvSpPr>
      <xdr:spPr>
        <a:xfrm>
          <a:off x="180975" y="97078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341</xdr:row>
      <xdr:rowOff>0</xdr:rowOff>
    </xdr:from>
    <xdr:to>
      <xdr:col>0</xdr:col>
      <xdr:colOff>2238375</xdr:colOff>
      <xdr:row>341</xdr:row>
      <xdr:rowOff>0</xdr:rowOff>
    </xdr:to>
    <xdr:sp>
      <xdr:nvSpPr>
        <xdr:cNvPr id="376" name="Line 1247"/>
        <xdr:cNvSpPr>
          <a:spLocks/>
        </xdr:cNvSpPr>
      </xdr:nvSpPr>
      <xdr:spPr>
        <a:xfrm>
          <a:off x="171450" y="9707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341</xdr:row>
      <xdr:rowOff>0</xdr:rowOff>
    </xdr:from>
    <xdr:to>
      <xdr:col>0</xdr:col>
      <xdr:colOff>2238375</xdr:colOff>
      <xdr:row>341</xdr:row>
      <xdr:rowOff>0</xdr:rowOff>
    </xdr:to>
    <xdr:sp>
      <xdr:nvSpPr>
        <xdr:cNvPr id="377" name="Line 1248"/>
        <xdr:cNvSpPr>
          <a:spLocks/>
        </xdr:cNvSpPr>
      </xdr:nvSpPr>
      <xdr:spPr>
        <a:xfrm>
          <a:off x="180975" y="970788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341</xdr:row>
      <xdr:rowOff>0</xdr:rowOff>
    </xdr:from>
    <xdr:to>
      <xdr:col>0</xdr:col>
      <xdr:colOff>2238375</xdr:colOff>
      <xdr:row>341</xdr:row>
      <xdr:rowOff>0</xdr:rowOff>
    </xdr:to>
    <xdr:sp>
      <xdr:nvSpPr>
        <xdr:cNvPr id="378" name="Line 1249"/>
        <xdr:cNvSpPr>
          <a:spLocks/>
        </xdr:cNvSpPr>
      </xdr:nvSpPr>
      <xdr:spPr>
        <a:xfrm>
          <a:off x="171450" y="9707880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tabSelected="1" zoomScale="90" zoomScaleNormal="90" zoomScalePageLayoutView="0" workbookViewId="0" topLeftCell="A819">
      <selection activeCell="A224" sqref="A224:G224"/>
    </sheetView>
  </sheetViews>
  <sheetFormatPr defaultColWidth="7.8984375" defaultRowHeight="15"/>
  <cols>
    <col min="1" max="1" width="37.3984375" style="7" customWidth="1"/>
    <col min="2" max="2" width="9.8984375" style="8" customWidth="1"/>
    <col min="3" max="3" width="9.69921875" style="1" customWidth="1"/>
    <col min="4" max="4" width="9" style="208" customWidth="1"/>
    <col min="5" max="5" width="9.19921875" style="1" customWidth="1"/>
    <col min="6" max="6" width="8.69921875" style="1" customWidth="1"/>
    <col min="7" max="7" width="8.5" style="1" customWidth="1"/>
    <col min="8" max="8" width="13.3984375" style="208" customWidth="1"/>
    <col min="9" max="9" width="20.19921875" style="1" customWidth="1"/>
    <col min="10" max="13" width="7.8984375" style="1" customWidth="1"/>
    <col min="14" max="16384" width="7.8984375" style="1" customWidth="1"/>
  </cols>
  <sheetData>
    <row r="1" spans="2:8" s="32" customFormat="1" ht="31.5" customHeight="1">
      <c r="B1" s="33"/>
      <c r="D1" s="209"/>
      <c r="F1" s="252" t="s">
        <v>261</v>
      </c>
      <c r="G1" s="252"/>
      <c r="H1" s="209"/>
    </row>
    <row r="2" spans="1:8" s="32" customFormat="1" ht="34.5" customHeight="1">
      <c r="A2" s="254" t="s">
        <v>199</v>
      </c>
      <c r="B2" s="254"/>
      <c r="C2" s="254"/>
      <c r="D2" s="254"/>
      <c r="E2" s="254"/>
      <c r="F2" s="254"/>
      <c r="G2" s="254"/>
      <c r="H2" s="209"/>
    </row>
    <row r="3" spans="1:8" s="32" customFormat="1" ht="15.75">
      <c r="A3" s="262" t="s">
        <v>0</v>
      </c>
      <c r="B3" s="34" t="s">
        <v>3</v>
      </c>
      <c r="C3" s="35">
        <v>2017</v>
      </c>
      <c r="D3" s="214">
        <v>2018</v>
      </c>
      <c r="E3" s="264" t="s">
        <v>12</v>
      </c>
      <c r="F3" s="264"/>
      <c r="G3" s="264"/>
      <c r="H3" s="209"/>
    </row>
    <row r="4" spans="1:8" s="32" customFormat="1" ht="15.75">
      <c r="A4" s="263"/>
      <c r="B4" s="37" t="s">
        <v>4</v>
      </c>
      <c r="C4" s="38" t="s">
        <v>1</v>
      </c>
      <c r="D4" s="215" t="s">
        <v>2</v>
      </c>
      <c r="E4" s="39">
        <v>2019</v>
      </c>
      <c r="F4" s="39">
        <v>2020</v>
      </c>
      <c r="G4" s="39">
        <v>2021</v>
      </c>
      <c r="H4" s="209"/>
    </row>
    <row r="5" spans="1:8" s="32" customFormat="1" ht="15" customHeight="1">
      <c r="A5" s="255" t="s">
        <v>177</v>
      </c>
      <c r="B5" s="255"/>
      <c r="C5" s="255"/>
      <c r="D5" s="255"/>
      <c r="E5" s="255"/>
      <c r="F5" s="255"/>
      <c r="G5" s="255"/>
      <c r="H5" s="209"/>
    </row>
    <row r="6" spans="1:8" s="32" customFormat="1" ht="72.75" customHeight="1">
      <c r="A6" s="40" t="s">
        <v>176</v>
      </c>
      <c r="B6" s="30" t="s">
        <v>30</v>
      </c>
      <c r="C6" s="162">
        <f>C9+C12+C14+C16</f>
        <v>11056837.3</v>
      </c>
      <c r="D6" s="216">
        <f>D9+D12+D14+D16</f>
        <v>11843806.024</v>
      </c>
      <c r="E6" s="12">
        <f>E9+E12+E14+E16</f>
        <v>12467148.631468</v>
      </c>
      <c r="F6" s="12">
        <f>F9+F12+F14+F16</f>
        <v>12931257.888344515</v>
      </c>
      <c r="G6" s="12">
        <f>G9+G12+G14+G16</f>
        <v>13400924.587776903</v>
      </c>
      <c r="H6" s="209"/>
    </row>
    <row r="7" spans="1:8" s="32" customFormat="1" ht="15" customHeight="1">
      <c r="A7" s="40"/>
      <c r="B7" s="41" t="s">
        <v>8</v>
      </c>
      <c r="C7" s="12">
        <v>112.5</v>
      </c>
      <c r="D7" s="216">
        <f>D6/C6*100</f>
        <v>107.11748488873938</v>
      </c>
      <c r="E7" s="162">
        <f>E6/D6*100</f>
        <v>105.26302614383309</v>
      </c>
      <c r="F7" s="162">
        <f>F6/E6*100</f>
        <v>103.72265760676879</v>
      </c>
      <c r="G7" s="162">
        <f>G6/F6*100</f>
        <v>103.63202639285167</v>
      </c>
      <c r="H7" s="209"/>
    </row>
    <row r="8" spans="1:8" s="32" customFormat="1" ht="15" customHeight="1">
      <c r="A8" s="42" t="s">
        <v>147</v>
      </c>
      <c r="B8" s="41"/>
      <c r="C8" s="12"/>
      <c r="D8" s="216"/>
      <c r="E8" s="12"/>
      <c r="F8" s="12"/>
      <c r="G8" s="12"/>
      <c r="H8" s="209"/>
    </row>
    <row r="9" spans="1:8" s="32" customFormat="1" ht="15" customHeight="1">
      <c r="A9" s="43" t="s">
        <v>172</v>
      </c>
      <c r="B9" s="30" t="s">
        <v>30</v>
      </c>
      <c r="C9" s="12"/>
      <c r="D9" s="216"/>
      <c r="E9" s="12"/>
      <c r="F9" s="12"/>
      <c r="G9" s="12"/>
      <c r="H9" s="209"/>
    </row>
    <row r="10" spans="1:11" s="32" customFormat="1" ht="15" customHeight="1">
      <c r="A10" s="44"/>
      <c r="B10" s="41" t="s">
        <v>8</v>
      </c>
      <c r="C10" s="12"/>
      <c r="D10" s="216"/>
      <c r="E10" s="12"/>
      <c r="F10" s="12"/>
      <c r="G10" s="12"/>
      <c r="H10" s="209"/>
      <c r="K10" s="32" t="s">
        <v>148</v>
      </c>
    </row>
    <row r="11" spans="1:8" s="32" customFormat="1" ht="15" customHeight="1">
      <c r="A11" s="44"/>
      <c r="B11" s="41"/>
      <c r="C11" s="12"/>
      <c r="D11" s="216"/>
      <c r="E11" s="12"/>
      <c r="F11" s="12"/>
      <c r="G11" s="12"/>
      <c r="H11" s="209"/>
    </row>
    <row r="12" spans="1:8" s="32" customFormat="1" ht="15" customHeight="1">
      <c r="A12" s="164" t="s">
        <v>173</v>
      </c>
      <c r="B12" s="30" t="s">
        <v>30</v>
      </c>
      <c r="C12" s="12">
        <v>9981158.5</v>
      </c>
      <c r="D12" s="216">
        <f>C12*1.075</f>
        <v>10729745.3875</v>
      </c>
      <c r="E12" s="12">
        <f>D12*1.054</f>
        <v>11309151.638425</v>
      </c>
      <c r="F12" s="12">
        <f>E12*1.037</f>
        <v>11727590.249046724</v>
      </c>
      <c r="G12" s="12">
        <f>F12*1.036</f>
        <v>12149783.498012407</v>
      </c>
      <c r="H12" s="209"/>
    </row>
    <row r="13" spans="1:8" s="32" customFormat="1" ht="15" customHeight="1">
      <c r="A13" s="45"/>
      <c r="B13" s="41" t="s">
        <v>8</v>
      </c>
      <c r="C13" s="12">
        <v>111.5</v>
      </c>
      <c r="D13" s="241">
        <v>107.5</v>
      </c>
      <c r="E13" s="162">
        <v>105.4</v>
      </c>
      <c r="F13" s="162">
        <f>F12/E12*100</f>
        <v>103.69999999999999</v>
      </c>
      <c r="G13" s="162">
        <f>G12/F12*100</f>
        <v>103.60000000000001</v>
      </c>
      <c r="H13" s="209"/>
    </row>
    <row r="14" spans="1:8" s="32" customFormat="1" ht="48.75" customHeight="1">
      <c r="A14" s="164" t="s">
        <v>174</v>
      </c>
      <c r="B14" s="30" t="s">
        <v>30</v>
      </c>
      <c r="C14" s="12">
        <v>873067.5</v>
      </c>
      <c r="D14" s="216">
        <f>C14*1.037</f>
        <v>905370.9974999999</v>
      </c>
      <c r="E14" s="120">
        <f>D14*1.04</f>
        <v>941585.8374</v>
      </c>
      <c r="F14" s="120">
        <f>E14*1.04</f>
        <v>979249.270896</v>
      </c>
      <c r="G14" s="120">
        <f>F14*1.04</f>
        <v>1018419.24173184</v>
      </c>
      <c r="H14" s="209"/>
    </row>
    <row r="15" spans="1:8" s="32" customFormat="1" ht="15" customHeight="1">
      <c r="A15" s="42"/>
      <c r="B15" s="41" t="s">
        <v>8</v>
      </c>
      <c r="C15" s="12">
        <v>115.6</v>
      </c>
      <c r="D15" s="216">
        <f>D14/C14*100</f>
        <v>103.69999999999999</v>
      </c>
      <c r="E15" s="162">
        <v>104</v>
      </c>
      <c r="F15" s="162">
        <v>104</v>
      </c>
      <c r="G15" s="162">
        <v>104</v>
      </c>
      <c r="H15" s="209"/>
    </row>
    <row r="16" spans="1:8" s="48" customFormat="1" ht="48.75" customHeight="1">
      <c r="A16" s="165" t="s">
        <v>175</v>
      </c>
      <c r="B16" s="46" t="s">
        <v>30</v>
      </c>
      <c r="C16" s="47">
        <v>202611.3</v>
      </c>
      <c r="D16" s="217">
        <f>C16*1.03</f>
        <v>208689.639</v>
      </c>
      <c r="E16" s="163">
        <f>D16*1.037</f>
        <v>216411.15564299998</v>
      </c>
      <c r="F16" s="163">
        <f>E16*1.037</f>
        <v>224418.36840179097</v>
      </c>
      <c r="G16" s="163">
        <f>F16*1.037</f>
        <v>232721.84803265723</v>
      </c>
      <c r="H16" s="210"/>
    </row>
    <row r="17" spans="1:8" s="32" customFormat="1" ht="15" customHeight="1">
      <c r="A17" s="29"/>
      <c r="B17" s="49" t="s">
        <v>8</v>
      </c>
      <c r="C17" s="12">
        <v>110.6</v>
      </c>
      <c r="D17" s="216">
        <f>D16/C16*100</f>
        <v>103</v>
      </c>
      <c r="E17" s="12">
        <f>E16/D16*100</f>
        <v>103.69999999999999</v>
      </c>
      <c r="F17" s="12">
        <f>F16/E16*100</f>
        <v>103.69999999999999</v>
      </c>
      <c r="G17" s="12">
        <f>G16/F16*100</f>
        <v>103.69999999999999</v>
      </c>
      <c r="H17" s="209"/>
    </row>
    <row r="18" spans="1:8" s="32" customFormat="1" ht="15" customHeight="1">
      <c r="A18" s="50" t="s">
        <v>132</v>
      </c>
      <c r="B18" s="51"/>
      <c r="C18" s="12"/>
      <c r="D18" s="216"/>
      <c r="E18" s="12"/>
      <c r="F18" s="12"/>
      <c r="G18" s="12"/>
      <c r="H18" s="209"/>
    </row>
    <row r="19" spans="1:8" s="32" customFormat="1" ht="15" customHeight="1">
      <c r="A19" s="29"/>
      <c r="B19" s="30" t="s">
        <v>8</v>
      </c>
      <c r="C19" s="75">
        <v>102.4</v>
      </c>
      <c r="D19" s="218">
        <v>107.9</v>
      </c>
      <c r="E19" s="75">
        <v>101.9</v>
      </c>
      <c r="F19" s="123">
        <v>102</v>
      </c>
      <c r="G19" s="75">
        <v>102</v>
      </c>
      <c r="H19" s="209"/>
    </row>
    <row r="20" spans="1:8" s="32" customFormat="1" ht="57" customHeight="1">
      <c r="A20" s="29" t="s">
        <v>149</v>
      </c>
      <c r="B20" s="30"/>
      <c r="C20" s="12"/>
      <c r="D20" s="216"/>
      <c r="E20" s="12"/>
      <c r="F20" s="12"/>
      <c r="G20" s="12"/>
      <c r="H20" s="209"/>
    </row>
    <row r="21" spans="1:8" s="32" customFormat="1" ht="15" customHeight="1">
      <c r="A21" s="115" t="s">
        <v>201</v>
      </c>
      <c r="B21" s="30" t="s">
        <v>200</v>
      </c>
      <c r="C21" s="12">
        <v>56631</v>
      </c>
      <c r="D21" s="216">
        <v>62860</v>
      </c>
      <c r="E21" s="12">
        <v>66003</v>
      </c>
      <c r="F21" s="12">
        <v>69303</v>
      </c>
      <c r="G21" s="12">
        <v>72768</v>
      </c>
      <c r="H21" s="209"/>
    </row>
    <row r="22" spans="1:8" s="32" customFormat="1" ht="15" customHeight="1">
      <c r="A22" s="115"/>
      <c r="B22" s="30" t="s">
        <v>8</v>
      </c>
      <c r="C22" s="12">
        <v>106</v>
      </c>
      <c r="D22" s="216">
        <v>111</v>
      </c>
      <c r="E22" s="12">
        <v>105</v>
      </c>
      <c r="F22" s="12">
        <v>105</v>
      </c>
      <c r="G22" s="12">
        <v>105</v>
      </c>
      <c r="H22" s="209"/>
    </row>
    <row r="23" spans="1:8" s="32" customFormat="1" ht="28.5" customHeight="1">
      <c r="A23" s="117" t="s">
        <v>202</v>
      </c>
      <c r="B23" s="30" t="s">
        <v>200</v>
      </c>
      <c r="C23" s="119">
        <v>2253868</v>
      </c>
      <c r="D23" s="216">
        <v>2239753</v>
      </c>
      <c r="E23" s="120">
        <v>2262150.53</v>
      </c>
      <c r="F23" s="120">
        <v>2284772.0352999996</v>
      </c>
      <c r="G23" s="120">
        <v>2307619.7556529995</v>
      </c>
      <c r="H23" s="209"/>
    </row>
    <row r="24" spans="1:8" s="32" customFormat="1" ht="13.5" customHeight="1">
      <c r="A24" s="117"/>
      <c r="B24" s="30" t="s">
        <v>8</v>
      </c>
      <c r="C24" s="119">
        <v>98.3</v>
      </c>
      <c r="D24" s="216">
        <v>99.4</v>
      </c>
      <c r="E24" s="120">
        <v>101</v>
      </c>
      <c r="F24" s="120">
        <v>101</v>
      </c>
      <c r="G24" s="120">
        <v>101</v>
      </c>
      <c r="H24" s="209"/>
    </row>
    <row r="25" spans="1:8" s="32" customFormat="1" ht="30" customHeight="1">
      <c r="A25" s="117" t="s">
        <v>203</v>
      </c>
      <c r="B25" s="30" t="s">
        <v>200</v>
      </c>
      <c r="C25" s="119">
        <v>449077</v>
      </c>
      <c r="D25" s="216">
        <v>401267</v>
      </c>
      <c r="E25" s="120">
        <v>405279.67</v>
      </c>
      <c r="F25" s="120">
        <v>409332.4667</v>
      </c>
      <c r="G25" s="120">
        <v>413425.79136699997</v>
      </c>
      <c r="H25" s="209"/>
    </row>
    <row r="26" spans="1:8" s="32" customFormat="1" ht="15.75" customHeight="1">
      <c r="A26" s="117"/>
      <c r="B26" s="30" t="s">
        <v>8</v>
      </c>
      <c r="C26" s="119">
        <v>96.9</v>
      </c>
      <c r="D26" s="216">
        <v>89.4</v>
      </c>
      <c r="E26" s="120">
        <v>101</v>
      </c>
      <c r="F26" s="120">
        <v>101</v>
      </c>
      <c r="G26" s="120">
        <v>101</v>
      </c>
      <c r="H26" s="209"/>
    </row>
    <row r="27" spans="1:8" s="32" customFormat="1" ht="27.75" customHeight="1">
      <c r="A27" s="117" t="s">
        <v>204</v>
      </c>
      <c r="B27" s="30" t="s">
        <v>200</v>
      </c>
      <c r="C27" s="119">
        <v>488870</v>
      </c>
      <c r="D27" s="216">
        <v>442966</v>
      </c>
      <c r="E27" s="120">
        <v>447395.66</v>
      </c>
      <c r="F27" s="120">
        <v>451869.6166</v>
      </c>
      <c r="G27" s="120">
        <v>456388.312766</v>
      </c>
      <c r="H27" s="209"/>
    </row>
    <row r="28" spans="1:8" s="32" customFormat="1" ht="15.75" customHeight="1">
      <c r="A28" s="117"/>
      <c r="B28" s="30" t="s">
        <v>8</v>
      </c>
      <c r="C28" s="119">
        <v>98.1</v>
      </c>
      <c r="D28" s="216">
        <v>90.6</v>
      </c>
      <c r="E28" s="120">
        <v>101</v>
      </c>
      <c r="F28" s="120">
        <v>101</v>
      </c>
      <c r="G28" s="120">
        <v>101</v>
      </c>
      <c r="H28" s="209"/>
    </row>
    <row r="29" spans="1:8" s="32" customFormat="1" ht="46.5" customHeight="1">
      <c r="A29" s="117" t="s">
        <v>205</v>
      </c>
      <c r="B29" s="30" t="s">
        <v>200</v>
      </c>
      <c r="C29" s="119">
        <v>203890</v>
      </c>
      <c r="D29" s="216">
        <v>109661</v>
      </c>
      <c r="E29" s="120">
        <v>110757.61</v>
      </c>
      <c r="F29" s="120">
        <v>111865.1861</v>
      </c>
      <c r="G29" s="120">
        <v>112983.83796100001</v>
      </c>
      <c r="H29" s="209"/>
    </row>
    <row r="30" spans="1:8" s="32" customFormat="1" ht="16.5" customHeight="1">
      <c r="A30" s="117"/>
      <c r="B30" s="30" t="s">
        <v>8</v>
      </c>
      <c r="C30" s="119">
        <v>151.6</v>
      </c>
      <c r="D30" s="216">
        <v>53.8</v>
      </c>
      <c r="E30" s="120">
        <v>101</v>
      </c>
      <c r="F30" s="120">
        <v>101</v>
      </c>
      <c r="G30" s="120">
        <v>101</v>
      </c>
      <c r="H30" s="209"/>
    </row>
    <row r="31" spans="1:8" s="32" customFormat="1" ht="48.75" customHeight="1">
      <c r="A31" s="117" t="s">
        <v>206</v>
      </c>
      <c r="B31" s="30" t="s">
        <v>200</v>
      </c>
      <c r="C31" s="119">
        <v>51124</v>
      </c>
      <c r="D31" s="216">
        <v>53065</v>
      </c>
      <c r="E31" s="120">
        <v>53595.65</v>
      </c>
      <c r="F31" s="120">
        <v>54131.6065</v>
      </c>
      <c r="G31" s="120">
        <v>54672.922565</v>
      </c>
      <c r="H31" s="209"/>
    </row>
    <row r="32" spans="1:8" s="32" customFormat="1" ht="19.5" customHeight="1">
      <c r="A32" s="117"/>
      <c r="B32" s="30" t="s">
        <v>8</v>
      </c>
      <c r="C32" s="119">
        <v>106.8</v>
      </c>
      <c r="D32" s="216">
        <v>103.8</v>
      </c>
      <c r="E32" s="120">
        <v>101</v>
      </c>
      <c r="F32" s="120">
        <v>101</v>
      </c>
      <c r="G32" s="120">
        <v>101</v>
      </c>
      <c r="H32" s="209"/>
    </row>
    <row r="33" spans="1:8" s="32" customFormat="1" ht="15" customHeight="1">
      <c r="A33" s="117" t="s">
        <v>207</v>
      </c>
      <c r="B33" s="30" t="s">
        <v>200</v>
      </c>
      <c r="C33" s="119">
        <v>553</v>
      </c>
      <c r="D33" s="216">
        <v>1000</v>
      </c>
      <c r="E33" s="120">
        <v>1010</v>
      </c>
      <c r="F33" s="120">
        <v>1020.1</v>
      </c>
      <c r="G33" s="120">
        <v>1030.301</v>
      </c>
      <c r="H33" s="209"/>
    </row>
    <row r="34" spans="1:8" s="32" customFormat="1" ht="15" customHeight="1">
      <c r="A34" s="117"/>
      <c r="B34" s="30" t="s">
        <v>8</v>
      </c>
      <c r="C34" s="119">
        <v>42.2</v>
      </c>
      <c r="D34" s="216">
        <v>180.8</v>
      </c>
      <c r="E34" s="120">
        <v>101</v>
      </c>
      <c r="F34" s="120">
        <v>101</v>
      </c>
      <c r="G34" s="120">
        <v>101</v>
      </c>
      <c r="H34" s="209"/>
    </row>
    <row r="35" spans="1:8" s="32" customFormat="1" ht="20.25" customHeight="1">
      <c r="A35" s="117" t="s">
        <v>208</v>
      </c>
      <c r="B35" s="30" t="s">
        <v>200</v>
      </c>
      <c r="C35" s="119">
        <v>374</v>
      </c>
      <c r="D35" s="216">
        <v>325</v>
      </c>
      <c r="E35" s="120">
        <v>328.25</v>
      </c>
      <c r="F35" s="120">
        <v>331.5325</v>
      </c>
      <c r="G35" s="120">
        <v>334.84782500000006</v>
      </c>
      <c r="H35" s="209"/>
    </row>
    <row r="36" spans="1:8" s="32" customFormat="1" ht="20.25" customHeight="1">
      <c r="A36" s="117"/>
      <c r="B36" s="30" t="s">
        <v>8</v>
      </c>
      <c r="C36" s="119">
        <v>188.9</v>
      </c>
      <c r="D36" s="216">
        <v>86.9</v>
      </c>
      <c r="E36" s="120">
        <v>101</v>
      </c>
      <c r="F36" s="120">
        <v>101</v>
      </c>
      <c r="G36" s="120">
        <v>101</v>
      </c>
      <c r="H36" s="209"/>
    </row>
    <row r="37" spans="1:8" s="32" customFormat="1" ht="49.5" customHeight="1">
      <c r="A37" s="117" t="s">
        <v>209</v>
      </c>
      <c r="B37" s="30" t="s">
        <v>200</v>
      </c>
      <c r="C37" s="119">
        <v>17126</v>
      </c>
      <c r="D37" s="216">
        <v>17354</v>
      </c>
      <c r="E37" s="120">
        <v>17527.54</v>
      </c>
      <c r="F37" s="120">
        <v>17702.8154</v>
      </c>
      <c r="G37" s="120">
        <v>17879.843554</v>
      </c>
      <c r="H37" s="209"/>
    </row>
    <row r="38" spans="1:8" s="32" customFormat="1" ht="18" customHeight="1">
      <c r="A38" s="117"/>
      <c r="B38" s="30" t="s">
        <v>8</v>
      </c>
      <c r="C38" s="119">
        <v>107.7</v>
      </c>
      <c r="D38" s="216">
        <v>101.3</v>
      </c>
      <c r="E38" s="120">
        <v>101</v>
      </c>
      <c r="F38" s="120">
        <v>101</v>
      </c>
      <c r="G38" s="120">
        <v>101</v>
      </c>
      <c r="H38" s="209"/>
    </row>
    <row r="39" spans="1:8" s="32" customFormat="1" ht="45" customHeight="1">
      <c r="A39" s="117" t="s">
        <v>210</v>
      </c>
      <c r="B39" s="30" t="s">
        <v>200</v>
      </c>
      <c r="C39" s="119">
        <v>677356</v>
      </c>
      <c r="D39" s="216">
        <v>662401</v>
      </c>
      <c r="E39" s="120">
        <v>669025.01</v>
      </c>
      <c r="F39" s="120">
        <v>675715.2601000001</v>
      </c>
      <c r="G39" s="120">
        <v>682472.4127010001</v>
      </c>
      <c r="H39" s="209"/>
    </row>
    <row r="40" spans="1:8" s="32" customFormat="1" ht="15.75" customHeight="1">
      <c r="A40" s="117"/>
      <c r="B40" s="30" t="s">
        <v>8</v>
      </c>
      <c r="C40" s="119">
        <v>119.6</v>
      </c>
      <c r="D40" s="216">
        <v>97.8</v>
      </c>
      <c r="E40" s="120">
        <v>101</v>
      </c>
      <c r="F40" s="120">
        <v>101</v>
      </c>
      <c r="G40" s="120">
        <v>101</v>
      </c>
      <c r="H40" s="209"/>
    </row>
    <row r="41" spans="1:8" s="32" customFormat="1" ht="46.5" customHeight="1">
      <c r="A41" s="117" t="s">
        <v>211</v>
      </c>
      <c r="B41" s="30" t="s">
        <v>200</v>
      </c>
      <c r="C41" s="119">
        <v>1048536</v>
      </c>
      <c r="D41" s="216">
        <v>1099128</v>
      </c>
      <c r="E41" s="120">
        <v>1110119.28</v>
      </c>
      <c r="F41" s="120">
        <v>1121220.4728</v>
      </c>
      <c r="G41" s="120">
        <v>1132432.6775280002</v>
      </c>
      <c r="H41" s="209"/>
    </row>
    <row r="42" spans="1:8" s="32" customFormat="1" ht="17.25" customHeight="1">
      <c r="A42" s="117"/>
      <c r="B42" s="30" t="s">
        <v>8</v>
      </c>
      <c r="C42" s="119">
        <v>101.2</v>
      </c>
      <c r="D42" s="216">
        <v>104.8</v>
      </c>
      <c r="E42" s="120">
        <v>101</v>
      </c>
      <c r="F42" s="120">
        <v>101</v>
      </c>
      <c r="G42" s="120">
        <v>101</v>
      </c>
      <c r="H42" s="209"/>
    </row>
    <row r="43" spans="1:8" s="32" customFormat="1" ht="47.25" customHeight="1">
      <c r="A43" s="117" t="s">
        <v>212</v>
      </c>
      <c r="B43" s="30" t="s">
        <v>200</v>
      </c>
      <c r="C43" s="119">
        <v>1172135</v>
      </c>
      <c r="D43" s="216">
        <v>1054648</v>
      </c>
      <c r="E43" s="120">
        <v>1065194.48</v>
      </c>
      <c r="F43" s="120">
        <v>1075846.4248</v>
      </c>
      <c r="G43" s="120">
        <v>1086604.8890479999</v>
      </c>
      <c r="H43" s="209"/>
    </row>
    <row r="44" spans="1:8" s="32" customFormat="1" ht="19.5" customHeight="1">
      <c r="A44" s="117"/>
      <c r="B44" s="30" t="s">
        <v>8</v>
      </c>
      <c r="C44" s="119">
        <v>99.3</v>
      </c>
      <c r="D44" s="216">
        <v>90</v>
      </c>
      <c r="E44" s="120">
        <v>101</v>
      </c>
      <c r="F44" s="120">
        <v>101</v>
      </c>
      <c r="G44" s="120">
        <v>101</v>
      </c>
      <c r="H44" s="209"/>
    </row>
    <row r="45" spans="1:8" s="32" customFormat="1" ht="18.75" customHeight="1">
      <c r="A45" s="117" t="s">
        <v>213</v>
      </c>
      <c r="B45" s="30" t="s">
        <v>200</v>
      </c>
      <c r="C45" s="119">
        <v>190007</v>
      </c>
      <c r="D45" s="216">
        <v>190100</v>
      </c>
      <c r="E45" s="120">
        <v>192001</v>
      </c>
      <c r="F45" s="120">
        <v>193921.01</v>
      </c>
      <c r="G45" s="120">
        <v>195860.2201</v>
      </c>
      <c r="H45" s="209"/>
    </row>
    <row r="46" spans="1:8" s="32" customFormat="1" ht="18.75" customHeight="1">
      <c r="A46" s="118"/>
      <c r="B46" s="30" t="s">
        <v>8</v>
      </c>
      <c r="C46" s="119">
        <v>51.4</v>
      </c>
      <c r="D46" s="216">
        <v>100</v>
      </c>
      <c r="E46" s="120">
        <v>101</v>
      </c>
      <c r="F46" s="120">
        <v>101</v>
      </c>
      <c r="G46" s="120">
        <v>101</v>
      </c>
      <c r="H46" s="209"/>
    </row>
    <row r="47" spans="1:8" s="32" customFormat="1" ht="15" customHeight="1">
      <c r="A47" s="118" t="s">
        <v>214</v>
      </c>
      <c r="B47" s="30" t="s">
        <v>200</v>
      </c>
      <c r="C47" s="121">
        <v>288483</v>
      </c>
      <c r="D47" s="216">
        <v>225786</v>
      </c>
      <c r="E47" s="120">
        <v>228043.86</v>
      </c>
      <c r="F47" s="120">
        <v>230324.2986</v>
      </c>
      <c r="G47" s="120">
        <v>232627.541586</v>
      </c>
      <c r="H47" s="209"/>
    </row>
    <row r="48" spans="1:8" s="32" customFormat="1" ht="15" customHeight="1">
      <c r="A48" s="29"/>
      <c r="B48" s="30" t="s">
        <v>8</v>
      </c>
      <c r="C48" s="12">
        <v>106.3</v>
      </c>
      <c r="D48" s="216">
        <v>78.3</v>
      </c>
      <c r="E48" s="12">
        <v>101</v>
      </c>
      <c r="F48" s="12">
        <v>101</v>
      </c>
      <c r="G48" s="12">
        <v>101</v>
      </c>
      <c r="H48" s="209"/>
    </row>
    <row r="49" spans="1:8" s="32" customFormat="1" ht="15" customHeight="1">
      <c r="A49" s="29"/>
      <c r="B49" s="30"/>
      <c r="C49" s="12"/>
      <c r="D49" s="216"/>
      <c r="E49" s="12"/>
      <c r="F49" s="12"/>
      <c r="G49" s="12"/>
      <c r="H49" s="209"/>
    </row>
    <row r="50" spans="1:8" s="32" customFormat="1" ht="15" customHeight="1">
      <c r="A50" s="45" t="s">
        <v>215</v>
      </c>
      <c r="B50" s="30" t="s">
        <v>23</v>
      </c>
      <c r="C50" s="12">
        <v>2326</v>
      </c>
      <c r="D50" s="216">
        <v>2500</v>
      </c>
      <c r="E50" s="12">
        <v>2600</v>
      </c>
      <c r="F50" s="12">
        <v>2700</v>
      </c>
      <c r="G50" s="12">
        <v>2800</v>
      </c>
      <c r="H50" s="209"/>
    </row>
    <row r="51" spans="1:8" s="32" customFormat="1" ht="15" customHeight="1">
      <c r="A51" s="45"/>
      <c r="B51" s="30" t="s">
        <v>8</v>
      </c>
      <c r="C51" s="12">
        <v>89.8</v>
      </c>
      <c r="D51" s="216">
        <v>107.5</v>
      </c>
      <c r="E51" s="12">
        <v>104</v>
      </c>
      <c r="F51" s="12">
        <v>103.8</v>
      </c>
      <c r="G51" s="12">
        <v>103.7</v>
      </c>
      <c r="H51" s="209"/>
    </row>
    <row r="52" spans="1:8" s="32" customFormat="1" ht="15" customHeight="1">
      <c r="A52" s="45" t="s">
        <v>216</v>
      </c>
      <c r="B52" s="30" t="s">
        <v>23</v>
      </c>
      <c r="C52" s="12">
        <v>1680</v>
      </c>
      <c r="D52" s="216">
        <v>1500</v>
      </c>
      <c r="E52" s="12">
        <v>1400</v>
      </c>
      <c r="F52" s="12">
        <v>1300</v>
      </c>
      <c r="G52" s="12">
        <v>1200</v>
      </c>
      <c r="H52" s="209"/>
    </row>
    <row r="53" spans="1:8" s="32" customFormat="1" ht="15" customHeight="1">
      <c r="A53" s="29"/>
      <c r="B53" s="30" t="s">
        <v>8</v>
      </c>
      <c r="C53" s="12">
        <v>89.7</v>
      </c>
      <c r="D53" s="216">
        <v>89.3</v>
      </c>
      <c r="E53" s="12">
        <v>93.3</v>
      </c>
      <c r="F53" s="12">
        <v>92.9</v>
      </c>
      <c r="G53" s="12">
        <v>92.3</v>
      </c>
      <c r="H53" s="209"/>
    </row>
    <row r="54" spans="1:8" s="32" customFormat="1" ht="15" customHeight="1">
      <c r="A54" s="45" t="s">
        <v>217</v>
      </c>
      <c r="B54" s="30" t="s">
        <v>200</v>
      </c>
      <c r="C54" s="12">
        <v>1247</v>
      </c>
      <c r="D54" s="216">
        <v>1340</v>
      </c>
      <c r="E54" s="12">
        <v>1370</v>
      </c>
      <c r="F54" s="12">
        <v>1400</v>
      </c>
      <c r="G54" s="12">
        <v>1440</v>
      </c>
      <c r="H54" s="209"/>
    </row>
    <row r="55" spans="1:8" s="32" customFormat="1" ht="15" customHeight="1">
      <c r="A55" s="45"/>
      <c r="B55" s="30" t="s">
        <v>8</v>
      </c>
      <c r="C55" s="12">
        <v>91.3</v>
      </c>
      <c r="D55" s="216">
        <v>107.5</v>
      </c>
      <c r="E55" s="12">
        <v>102.2</v>
      </c>
      <c r="F55" s="12">
        <v>102.2</v>
      </c>
      <c r="G55" s="12">
        <v>102.9</v>
      </c>
      <c r="H55" s="209"/>
    </row>
    <row r="56" spans="1:8" s="32" customFormat="1" ht="15" customHeight="1">
      <c r="A56" s="45" t="s">
        <v>218</v>
      </c>
      <c r="B56" s="30" t="s">
        <v>200</v>
      </c>
      <c r="C56" s="12">
        <v>23889</v>
      </c>
      <c r="D56" s="216">
        <v>27300</v>
      </c>
      <c r="E56" s="12">
        <v>27600</v>
      </c>
      <c r="F56" s="12">
        <v>27900</v>
      </c>
      <c r="G56" s="12">
        <v>28200</v>
      </c>
      <c r="H56" s="209"/>
    </row>
    <row r="57" spans="1:8" s="32" customFormat="1" ht="15" customHeight="1">
      <c r="A57" s="29"/>
      <c r="B57" s="30" t="s">
        <v>8</v>
      </c>
      <c r="C57" s="12">
        <v>83.5</v>
      </c>
      <c r="D57" s="216">
        <v>114.3</v>
      </c>
      <c r="E57" s="12">
        <v>159.5</v>
      </c>
      <c r="F57" s="12">
        <v>101.1</v>
      </c>
      <c r="G57" s="12">
        <v>101.1</v>
      </c>
      <c r="H57" s="209" t="s">
        <v>148</v>
      </c>
    </row>
    <row r="58" spans="1:8" s="32" customFormat="1" ht="15" customHeight="1">
      <c r="A58" s="113" t="s">
        <v>228</v>
      </c>
      <c r="B58" s="30" t="s">
        <v>219</v>
      </c>
      <c r="C58" s="12"/>
      <c r="D58" s="216">
        <v>2000</v>
      </c>
      <c r="E58" s="12">
        <v>2120</v>
      </c>
      <c r="F58" s="12">
        <v>2120</v>
      </c>
      <c r="G58" s="12">
        <v>2120</v>
      </c>
      <c r="H58" s="209"/>
    </row>
    <row r="59" spans="1:8" s="32" customFormat="1" ht="15" customHeight="1">
      <c r="A59" s="116"/>
      <c r="B59" s="30" t="s">
        <v>8</v>
      </c>
      <c r="C59" s="12"/>
      <c r="D59" s="216"/>
      <c r="E59" s="12">
        <v>106</v>
      </c>
      <c r="F59" s="12">
        <v>100</v>
      </c>
      <c r="G59" s="12">
        <v>100</v>
      </c>
      <c r="H59" s="209"/>
    </row>
    <row r="60" spans="1:8" s="32" customFormat="1" ht="15" customHeight="1">
      <c r="A60" s="45" t="s">
        <v>227</v>
      </c>
      <c r="B60" s="30" t="s">
        <v>219</v>
      </c>
      <c r="C60" s="12"/>
      <c r="D60" s="216">
        <v>1640</v>
      </c>
      <c r="E60" s="12">
        <v>1738</v>
      </c>
      <c r="F60" s="12">
        <v>1738</v>
      </c>
      <c r="G60" s="12">
        <v>1738</v>
      </c>
      <c r="H60" s="209"/>
    </row>
    <row r="61" spans="1:8" s="32" customFormat="1" ht="15" customHeight="1">
      <c r="A61" s="45"/>
      <c r="B61" s="30" t="s">
        <v>8</v>
      </c>
      <c r="C61" s="12"/>
      <c r="D61" s="216"/>
      <c r="E61" s="12">
        <v>106</v>
      </c>
      <c r="F61" s="12">
        <v>100</v>
      </c>
      <c r="G61" s="12">
        <v>100</v>
      </c>
      <c r="H61" s="209"/>
    </row>
    <row r="62" spans="1:8" s="32" customFormat="1" ht="15" customHeight="1">
      <c r="A62" s="45" t="s">
        <v>229</v>
      </c>
      <c r="B62" s="30" t="s">
        <v>219</v>
      </c>
      <c r="C62" s="12"/>
      <c r="D62" s="216">
        <v>200</v>
      </c>
      <c r="E62" s="12">
        <v>212</v>
      </c>
      <c r="F62" s="12">
        <v>212</v>
      </c>
      <c r="G62" s="12">
        <v>212</v>
      </c>
      <c r="H62" s="209"/>
    </row>
    <row r="63" spans="1:8" s="32" customFormat="1" ht="15" customHeight="1">
      <c r="A63" s="45"/>
      <c r="B63" s="30" t="s">
        <v>8</v>
      </c>
      <c r="C63" s="12"/>
      <c r="D63" s="216"/>
      <c r="E63" s="12">
        <v>106</v>
      </c>
      <c r="F63" s="12">
        <v>100</v>
      </c>
      <c r="G63" s="12">
        <v>100</v>
      </c>
      <c r="H63" s="209"/>
    </row>
    <row r="64" spans="1:8" s="32" customFormat="1" ht="15" customHeight="1">
      <c r="A64" s="45" t="s">
        <v>220</v>
      </c>
      <c r="B64" s="30" t="s">
        <v>219</v>
      </c>
      <c r="C64" s="12"/>
      <c r="D64" s="216">
        <v>160</v>
      </c>
      <c r="E64" s="12">
        <v>170</v>
      </c>
      <c r="F64" s="12">
        <v>170</v>
      </c>
      <c r="G64" s="12">
        <v>170</v>
      </c>
      <c r="H64" s="209"/>
    </row>
    <row r="65" spans="1:8" s="32" customFormat="1" ht="15" customHeight="1">
      <c r="A65" s="45"/>
      <c r="B65" s="30" t="s">
        <v>8</v>
      </c>
      <c r="C65" s="12"/>
      <c r="D65" s="216"/>
      <c r="E65" s="12">
        <v>106.3</v>
      </c>
      <c r="F65" s="12">
        <v>100</v>
      </c>
      <c r="G65" s="12">
        <v>100</v>
      </c>
      <c r="H65" s="209"/>
    </row>
    <row r="66" spans="1:8" s="32" customFormat="1" ht="15.75" customHeight="1">
      <c r="A66" s="113" t="s">
        <v>221</v>
      </c>
      <c r="B66" s="30" t="s">
        <v>219</v>
      </c>
      <c r="C66" s="12">
        <v>4518</v>
      </c>
      <c r="D66" s="216">
        <v>4520</v>
      </c>
      <c r="E66" s="12">
        <v>4610</v>
      </c>
      <c r="F66" s="12">
        <v>4700</v>
      </c>
      <c r="G66" s="12">
        <v>4795</v>
      </c>
      <c r="H66" s="209"/>
    </row>
    <row r="67" spans="1:8" s="32" customFormat="1" ht="15.75" customHeight="1">
      <c r="A67" s="113"/>
      <c r="B67" s="30" t="s">
        <v>8</v>
      </c>
      <c r="C67" s="12">
        <v>103.5</v>
      </c>
      <c r="D67" s="216">
        <v>100</v>
      </c>
      <c r="E67" s="12">
        <v>102</v>
      </c>
      <c r="F67" s="12">
        <v>102</v>
      </c>
      <c r="G67" s="12">
        <v>102</v>
      </c>
      <c r="H67" s="209"/>
    </row>
    <row r="68" spans="1:8" s="32" customFormat="1" ht="15.75" customHeight="1">
      <c r="A68" s="113" t="s">
        <v>222</v>
      </c>
      <c r="B68" s="30" t="s">
        <v>219</v>
      </c>
      <c r="C68" s="12">
        <v>116</v>
      </c>
      <c r="D68" s="216">
        <v>120</v>
      </c>
      <c r="E68" s="12">
        <v>125</v>
      </c>
      <c r="F68" s="12">
        <v>130</v>
      </c>
      <c r="G68" s="12">
        <v>135</v>
      </c>
      <c r="H68" s="209"/>
    </row>
    <row r="69" spans="1:8" s="32" customFormat="1" ht="15.75" customHeight="1">
      <c r="A69" s="113"/>
      <c r="B69" s="30" t="s">
        <v>8</v>
      </c>
      <c r="C69" s="12">
        <v>107.4</v>
      </c>
      <c r="D69" s="216">
        <v>103.4</v>
      </c>
      <c r="E69" s="12">
        <v>104.2</v>
      </c>
      <c r="F69" s="12">
        <v>104</v>
      </c>
      <c r="G69" s="12">
        <v>103.8</v>
      </c>
      <c r="H69" s="209"/>
    </row>
    <row r="70" spans="1:8" s="32" customFormat="1" ht="18.75" customHeight="1">
      <c r="A70" s="112" t="s">
        <v>223</v>
      </c>
      <c r="B70" s="30" t="s">
        <v>219</v>
      </c>
      <c r="C70" s="12">
        <v>41178</v>
      </c>
      <c r="D70" s="216">
        <v>42000</v>
      </c>
      <c r="E70" s="12">
        <v>42000</v>
      </c>
      <c r="F70" s="12">
        <v>42000</v>
      </c>
      <c r="G70" s="12">
        <v>42000</v>
      </c>
      <c r="H70" s="209"/>
    </row>
    <row r="71" spans="1:8" s="32" customFormat="1" ht="18.75" customHeight="1">
      <c r="A71" s="112"/>
      <c r="B71" s="30" t="s">
        <v>8</v>
      </c>
      <c r="C71" s="12">
        <v>92.1</v>
      </c>
      <c r="D71" s="216">
        <v>102</v>
      </c>
      <c r="E71" s="12">
        <v>100</v>
      </c>
      <c r="F71" s="12">
        <v>100</v>
      </c>
      <c r="G71" s="12">
        <v>100</v>
      </c>
      <c r="H71" s="209"/>
    </row>
    <row r="72" spans="1:8" s="32" customFormat="1" ht="18.75" customHeight="1">
      <c r="A72" s="114" t="s">
        <v>224</v>
      </c>
      <c r="B72" s="30" t="s">
        <v>23</v>
      </c>
      <c r="C72" s="12">
        <v>1498.6</v>
      </c>
      <c r="D72" s="216">
        <v>1630</v>
      </c>
      <c r="E72" s="12">
        <v>1700</v>
      </c>
      <c r="F72" s="12">
        <v>1800</v>
      </c>
      <c r="G72" s="12">
        <v>1900</v>
      </c>
      <c r="H72" s="209"/>
    </row>
    <row r="73" spans="1:8" s="32" customFormat="1" ht="18.75" customHeight="1">
      <c r="A73" s="114"/>
      <c r="B73" s="30" t="s">
        <v>8</v>
      </c>
      <c r="C73" s="12">
        <v>105</v>
      </c>
      <c r="D73" s="216">
        <v>108.8</v>
      </c>
      <c r="E73" s="12">
        <v>104.3</v>
      </c>
      <c r="F73" s="12">
        <v>105.9</v>
      </c>
      <c r="G73" s="12">
        <v>105.6</v>
      </c>
      <c r="H73" s="209"/>
    </row>
    <row r="74" spans="1:8" s="32" customFormat="1" ht="18.75" customHeight="1">
      <c r="A74" s="114" t="s">
        <v>225</v>
      </c>
      <c r="B74" s="30" t="s">
        <v>23</v>
      </c>
      <c r="C74" s="12">
        <v>723.2</v>
      </c>
      <c r="D74" s="216">
        <v>160</v>
      </c>
      <c r="E74" s="12">
        <v>170</v>
      </c>
      <c r="F74" s="12">
        <v>180</v>
      </c>
      <c r="G74" s="12">
        <v>190</v>
      </c>
      <c r="H74" s="209"/>
    </row>
    <row r="75" spans="1:8" s="32" customFormat="1" ht="18.75" customHeight="1">
      <c r="A75" s="31"/>
      <c r="B75" s="30" t="s">
        <v>8</v>
      </c>
      <c r="C75" s="12"/>
      <c r="D75" s="216">
        <v>22.1</v>
      </c>
      <c r="E75" s="12">
        <v>106.3</v>
      </c>
      <c r="F75" s="12">
        <v>105.9</v>
      </c>
      <c r="G75" s="12">
        <v>105.6</v>
      </c>
      <c r="H75" s="209"/>
    </row>
    <row r="76" spans="1:7" ht="15.75">
      <c r="A76" s="255" t="s">
        <v>41</v>
      </c>
      <c r="B76" s="255"/>
      <c r="C76" s="255"/>
      <c r="D76" s="255"/>
      <c r="E76" s="255"/>
      <c r="F76" s="255"/>
      <c r="G76" s="255"/>
    </row>
    <row r="77" spans="1:7" ht="72" customHeight="1">
      <c r="A77" s="9" t="s">
        <v>135</v>
      </c>
      <c r="B77" s="97" t="s">
        <v>30</v>
      </c>
      <c r="C77" s="39">
        <v>1652587</v>
      </c>
      <c r="D77" s="219">
        <v>1180813.4</v>
      </c>
      <c r="E77" s="39">
        <v>1257063</v>
      </c>
      <c r="F77" s="39">
        <v>1035835</v>
      </c>
      <c r="G77" s="39">
        <v>1043940</v>
      </c>
    </row>
    <row r="78" spans="1:7" ht="35.25" customHeight="1">
      <c r="A78" s="98" t="s">
        <v>84</v>
      </c>
      <c r="B78" s="97" t="s">
        <v>30</v>
      </c>
      <c r="C78" s="39">
        <v>146697</v>
      </c>
      <c r="D78" s="219">
        <v>150030</v>
      </c>
      <c r="E78" s="39">
        <v>140000</v>
      </c>
      <c r="F78" s="12">
        <v>112500</v>
      </c>
      <c r="G78" s="12">
        <v>113000</v>
      </c>
    </row>
    <row r="79" spans="1:7" ht="61.5" customHeight="1">
      <c r="A79" s="99" t="s">
        <v>136</v>
      </c>
      <c r="B79" s="97" t="s">
        <v>30</v>
      </c>
      <c r="C79" s="39">
        <f>C81+C82+C83+C85+C89+C95+C99+C101+C105+C107+C109+C111+C103</f>
        <v>1505490</v>
      </c>
      <c r="D79" s="219">
        <v>1030783.4</v>
      </c>
      <c r="E79" s="133">
        <v>1117062.5</v>
      </c>
      <c r="F79" s="133">
        <v>923335</v>
      </c>
      <c r="G79" s="134">
        <v>930940</v>
      </c>
    </row>
    <row r="80" spans="1:7" ht="30" customHeight="1">
      <c r="A80" s="100" t="s">
        <v>167</v>
      </c>
      <c r="B80" s="54"/>
      <c r="C80" s="39"/>
      <c r="D80" s="219"/>
      <c r="E80" s="39"/>
      <c r="F80" s="12"/>
      <c r="G80" s="12"/>
    </row>
    <row r="81" spans="1:7" ht="39.75" customHeight="1">
      <c r="A81" s="122" t="s">
        <v>180</v>
      </c>
      <c r="B81" s="97" t="s">
        <v>30</v>
      </c>
      <c r="C81" s="39">
        <v>17676</v>
      </c>
      <c r="D81" s="219">
        <v>17850</v>
      </c>
      <c r="E81" s="39">
        <v>17900</v>
      </c>
      <c r="F81" s="12">
        <v>17950</v>
      </c>
      <c r="G81" s="12">
        <v>18000</v>
      </c>
    </row>
    <row r="82" spans="1:7" ht="15.75">
      <c r="A82" s="122" t="s">
        <v>181</v>
      </c>
      <c r="B82" s="97" t="s">
        <v>30</v>
      </c>
      <c r="C82" s="39">
        <v>1238523</v>
      </c>
      <c r="D82" s="219">
        <v>797878</v>
      </c>
      <c r="E82" s="134">
        <v>949913</v>
      </c>
      <c r="F82" s="134">
        <v>765020</v>
      </c>
      <c r="G82" s="134">
        <v>775110</v>
      </c>
    </row>
    <row r="83" spans="1:7" ht="44.25" customHeight="1">
      <c r="A83" s="122" t="s">
        <v>196</v>
      </c>
      <c r="B83" s="54" t="s">
        <v>30</v>
      </c>
      <c r="C83" s="141">
        <v>1190</v>
      </c>
      <c r="D83" s="207">
        <v>1200</v>
      </c>
      <c r="E83" s="141">
        <v>1300</v>
      </c>
      <c r="F83" s="141">
        <v>1320</v>
      </c>
      <c r="G83" s="141">
        <v>1350</v>
      </c>
    </row>
    <row r="84" spans="1:7" ht="20.25" customHeight="1">
      <c r="A84" s="124"/>
      <c r="B84" s="54"/>
      <c r="C84" s="141"/>
      <c r="D84" s="207"/>
      <c r="E84" s="141"/>
      <c r="F84" s="14"/>
      <c r="G84" s="14"/>
    </row>
    <row r="85" spans="1:7" ht="59.25" customHeight="1">
      <c r="A85" s="125" t="s">
        <v>195</v>
      </c>
      <c r="B85" s="97" t="s">
        <v>30</v>
      </c>
      <c r="C85" s="141">
        <v>1020</v>
      </c>
      <c r="D85" s="219">
        <v>1100</v>
      </c>
      <c r="E85" s="39">
        <v>1130</v>
      </c>
      <c r="F85" s="39">
        <v>1200</v>
      </c>
      <c r="G85" s="39">
        <v>1215</v>
      </c>
    </row>
    <row r="86" spans="1:7" ht="22.5" customHeight="1">
      <c r="A86" s="132"/>
      <c r="B86" s="97"/>
      <c r="C86" s="141"/>
      <c r="D86" s="207"/>
      <c r="E86" s="141"/>
      <c r="F86" s="141"/>
      <c r="G86" s="141"/>
    </row>
    <row r="87" spans="1:7" ht="15.75">
      <c r="A87" s="122" t="s">
        <v>182</v>
      </c>
      <c r="B87" s="54" t="s">
        <v>30</v>
      </c>
      <c r="C87" s="39"/>
      <c r="D87" s="219"/>
      <c r="E87" s="39"/>
      <c r="F87" s="12"/>
      <c r="G87" s="12"/>
    </row>
    <row r="88" spans="1:7" ht="16.5" customHeight="1">
      <c r="A88" s="12"/>
      <c r="B88" s="54"/>
      <c r="C88" s="39"/>
      <c r="D88" s="219"/>
      <c r="E88" s="39"/>
      <c r="F88" s="12"/>
      <c r="G88" s="12"/>
    </row>
    <row r="89" spans="1:7" ht="42.75">
      <c r="A89" s="122" t="s">
        <v>183</v>
      </c>
      <c r="B89" s="54" t="s">
        <v>30</v>
      </c>
      <c r="C89" s="39">
        <v>108795</v>
      </c>
      <c r="D89" s="219">
        <v>25000</v>
      </c>
      <c r="E89" s="39">
        <v>27000</v>
      </c>
      <c r="F89" s="12">
        <v>30000</v>
      </c>
      <c r="G89" s="12">
        <v>33000</v>
      </c>
    </row>
    <row r="90" spans="1:7" ht="17.25" customHeight="1">
      <c r="A90" s="12"/>
      <c r="B90" s="54"/>
      <c r="C90" s="39"/>
      <c r="D90" s="219"/>
      <c r="E90" s="39"/>
      <c r="F90" s="12"/>
      <c r="G90" s="12"/>
    </row>
    <row r="91" spans="1:7" ht="29.25" customHeight="1">
      <c r="A91" s="125" t="s">
        <v>185</v>
      </c>
      <c r="B91" s="54" t="s">
        <v>30</v>
      </c>
      <c r="C91" s="39"/>
      <c r="D91" s="219"/>
      <c r="E91" s="39"/>
      <c r="F91" s="12"/>
      <c r="G91" s="12"/>
    </row>
    <row r="92" spans="1:7" ht="18" customHeight="1">
      <c r="A92" s="12"/>
      <c r="B92" s="54"/>
      <c r="C92" s="39"/>
      <c r="D92" s="219"/>
      <c r="E92" s="39"/>
      <c r="F92" s="12"/>
      <c r="G92" s="12"/>
    </row>
    <row r="93" spans="1:7" ht="15.75">
      <c r="A93" s="122" t="s">
        <v>184</v>
      </c>
      <c r="B93" s="54" t="s">
        <v>30</v>
      </c>
      <c r="C93" s="39"/>
      <c r="D93" s="219"/>
      <c r="E93" s="39"/>
      <c r="F93" s="12"/>
      <c r="G93" s="12"/>
    </row>
    <row r="94" spans="1:7" ht="18.75" customHeight="1">
      <c r="A94" s="12"/>
      <c r="B94" s="54"/>
      <c r="C94" s="39"/>
      <c r="D94" s="219"/>
      <c r="E94" s="39"/>
      <c r="F94" s="12"/>
      <c r="G94" s="12"/>
    </row>
    <row r="95" spans="1:7" ht="28.5">
      <c r="A95" s="122" t="s">
        <v>186</v>
      </c>
      <c r="B95" s="54" t="s">
        <v>30</v>
      </c>
      <c r="C95" s="141">
        <v>429</v>
      </c>
      <c r="D95" s="219">
        <v>465</v>
      </c>
      <c r="E95" s="39">
        <v>505</v>
      </c>
      <c r="F95" s="12">
        <v>565</v>
      </c>
      <c r="G95" s="12">
        <v>630</v>
      </c>
    </row>
    <row r="96" spans="1:7" ht="13.5" customHeight="1">
      <c r="A96" s="12"/>
      <c r="B96" s="54"/>
      <c r="C96" s="39"/>
      <c r="D96" s="219"/>
      <c r="E96" s="39"/>
      <c r="F96" s="12"/>
      <c r="G96" s="12"/>
    </row>
    <row r="97" spans="1:7" ht="28.5">
      <c r="A97" s="126" t="s">
        <v>187</v>
      </c>
      <c r="B97" s="19" t="s">
        <v>30</v>
      </c>
      <c r="C97" s="2">
        <v>400</v>
      </c>
      <c r="D97" s="220">
        <v>405</v>
      </c>
      <c r="E97" s="2">
        <v>410</v>
      </c>
      <c r="F97" s="3">
        <v>415</v>
      </c>
      <c r="G97" s="3">
        <v>420</v>
      </c>
    </row>
    <row r="98" spans="1:7" ht="18.75" customHeight="1">
      <c r="A98" s="3"/>
      <c r="B98" s="19"/>
      <c r="C98" s="2"/>
      <c r="D98" s="220"/>
      <c r="E98" s="2"/>
      <c r="F98" s="3"/>
      <c r="G98" s="3"/>
    </row>
    <row r="99" spans="1:7" ht="30.75" customHeight="1">
      <c r="A99" s="127" t="s">
        <v>188</v>
      </c>
      <c r="B99" s="17" t="s">
        <v>30</v>
      </c>
      <c r="C99" s="142">
        <v>2798</v>
      </c>
      <c r="D99" s="220">
        <v>2390</v>
      </c>
      <c r="E99" s="2">
        <v>2390</v>
      </c>
      <c r="F99" s="3">
        <v>4800</v>
      </c>
      <c r="G99" s="3">
        <v>3000</v>
      </c>
    </row>
    <row r="100" spans="1:7" ht="18" customHeight="1">
      <c r="A100" s="128"/>
      <c r="B100" s="17"/>
      <c r="C100" s="142"/>
      <c r="D100" s="221"/>
      <c r="E100" s="142"/>
      <c r="F100" s="143"/>
      <c r="G100" s="143"/>
    </row>
    <row r="101" spans="1:7" ht="28.5">
      <c r="A101" s="126" t="s">
        <v>197</v>
      </c>
      <c r="B101" s="17" t="s">
        <v>30</v>
      </c>
      <c r="C101" s="142">
        <v>1186</v>
      </c>
      <c r="D101" s="220">
        <v>1285</v>
      </c>
      <c r="E101" s="2">
        <v>1390</v>
      </c>
      <c r="F101" s="3">
        <v>1560</v>
      </c>
      <c r="G101" s="3">
        <v>1735</v>
      </c>
    </row>
    <row r="102" spans="1:7" ht="15.75" customHeight="1">
      <c r="A102" s="3"/>
      <c r="B102" s="17"/>
      <c r="C102" s="2"/>
      <c r="D102" s="220"/>
      <c r="E102" s="2"/>
      <c r="F102" s="3"/>
      <c r="G102" s="3"/>
    </row>
    <row r="103" spans="1:7" ht="42.75">
      <c r="A103" s="127" t="s">
        <v>189</v>
      </c>
      <c r="B103" s="17" t="s">
        <v>30</v>
      </c>
      <c r="C103" s="2">
        <v>3496</v>
      </c>
      <c r="D103" s="220">
        <v>3825</v>
      </c>
      <c r="E103" s="2">
        <v>4170</v>
      </c>
      <c r="F103" s="3">
        <v>4725</v>
      </c>
      <c r="G103" s="3">
        <v>5300</v>
      </c>
    </row>
    <row r="104" spans="1:7" ht="15" customHeight="1">
      <c r="A104" s="3"/>
      <c r="B104" s="17"/>
      <c r="C104" s="2"/>
      <c r="D104" s="220"/>
      <c r="E104" s="2"/>
      <c r="F104" s="3"/>
      <c r="G104" s="3"/>
    </row>
    <row r="105" spans="1:7" ht="42.75" customHeight="1">
      <c r="A105" s="126" t="s">
        <v>190</v>
      </c>
      <c r="B105" s="17" t="s">
        <v>30</v>
      </c>
      <c r="C105" s="142">
        <v>111864</v>
      </c>
      <c r="D105" s="220">
        <v>159280.4</v>
      </c>
      <c r="E105" s="2">
        <v>89189.5</v>
      </c>
      <c r="F105" s="3">
        <v>71350</v>
      </c>
      <c r="G105" s="3">
        <v>64000</v>
      </c>
    </row>
    <row r="106" spans="1:7" ht="13.5" customHeight="1">
      <c r="A106" s="3"/>
      <c r="B106" s="17"/>
      <c r="C106" s="2"/>
      <c r="D106" s="220"/>
      <c r="E106" s="2"/>
      <c r="F106" s="3"/>
      <c r="G106" s="3"/>
    </row>
    <row r="107" spans="1:7" ht="15.75">
      <c r="A107" s="127" t="s">
        <v>191</v>
      </c>
      <c r="B107" s="17" t="s">
        <v>30</v>
      </c>
      <c r="C107" s="2">
        <v>6067</v>
      </c>
      <c r="D107" s="220">
        <v>6590</v>
      </c>
      <c r="E107" s="2">
        <v>7135</v>
      </c>
      <c r="F107" s="3">
        <v>8000</v>
      </c>
      <c r="G107" s="3">
        <v>8900</v>
      </c>
    </row>
    <row r="108" spans="1:7" ht="14.25" customHeight="1">
      <c r="A108" s="3"/>
      <c r="B108" s="17"/>
      <c r="C108" s="2"/>
      <c r="D108" s="220"/>
      <c r="E108" s="2"/>
      <c r="F108" s="3"/>
      <c r="G108" s="3"/>
    </row>
    <row r="109" spans="1:7" ht="31.5" customHeight="1">
      <c r="A109" s="127" t="s">
        <v>192</v>
      </c>
      <c r="B109" s="17" t="s">
        <v>30</v>
      </c>
      <c r="C109" s="142">
        <v>9062</v>
      </c>
      <c r="D109" s="220">
        <v>9840</v>
      </c>
      <c r="E109" s="2">
        <v>10650</v>
      </c>
      <c r="F109" s="3">
        <v>11960</v>
      </c>
      <c r="G109" s="3">
        <v>13300</v>
      </c>
    </row>
    <row r="110" spans="1:7" ht="16.5" customHeight="1">
      <c r="A110" s="3"/>
      <c r="B110" s="17"/>
      <c r="C110" s="2"/>
      <c r="D110" s="220"/>
      <c r="E110" s="2"/>
      <c r="F110" s="3"/>
      <c r="G110" s="3"/>
    </row>
    <row r="111" spans="1:7" ht="29.25" customHeight="1">
      <c r="A111" s="127" t="s">
        <v>193</v>
      </c>
      <c r="B111" s="17" t="s">
        <v>30</v>
      </c>
      <c r="C111" s="142">
        <v>3384</v>
      </c>
      <c r="D111" s="220">
        <v>3675</v>
      </c>
      <c r="E111" s="2">
        <v>3980</v>
      </c>
      <c r="F111" s="3">
        <v>4470</v>
      </c>
      <c r="G111" s="3">
        <v>4980</v>
      </c>
    </row>
    <row r="112" spans="1:7" ht="15.75" customHeight="1">
      <c r="A112" s="127"/>
      <c r="B112" s="17"/>
      <c r="C112" s="142"/>
      <c r="D112" s="220"/>
      <c r="E112" s="2"/>
      <c r="F112" s="3"/>
      <c r="G112" s="3"/>
    </row>
    <row r="113" spans="1:7" ht="28.5">
      <c r="A113" s="126" t="s">
        <v>194</v>
      </c>
      <c r="B113" s="17" t="s">
        <v>30</v>
      </c>
      <c r="C113" s="4"/>
      <c r="D113" s="222"/>
      <c r="E113" s="4"/>
      <c r="F113" s="4"/>
      <c r="G113" s="4"/>
    </row>
    <row r="114" spans="1:7" ht="16.5" customHeight="1">
      <c r="A114" s="3"/>
      <c r="B114" s="19"/>
      <c r="C114" s="2"/>
      <c r="D114" s="220"/>
      <c r="E114" s="2"/>
      <c r="F114" s="3"/>
      <c r="G114" s="3"/>
    </row>
    <row r="115" spans="1:7" ht="60">
      <c r="A115" s="20" t="s">
        <v>137</v>
      </c>
      <c r="B115" s="17" t="s">
        <v>30</v>
      </c>
      <c r="C115" s="39">
        <f>C116+C117</f>
        <v>1505890</v>
      </c>
      <c r="D115" s="219">
        <f>D116+D117</f>
        <v>1030783.4</v>
      </c>
      <c r="E115" s="39">
        <f>E116+E117</f>
        <v>1117062.5</v>
      </c>
      <c r="F115" s="39">
        <f>F116+F117</f>
        <v>923335</v>
      </c>
      <c r="G115" s="39">
        <f>G116+G117</f>
        <v>930940</v>
      </c>
    </row>
    <row r="116" spans="1:7" ht="30">
      <c r="A116" s="21" t="s">
        <v>124</v>
      </c>
      <c r="B116" s="17" t="s">
        <v>30</v>
      </c>
      <c r="C116" s="2">
        <v>1371042</v>
      </c>
      <c r="D116" s="220">
        <v>834218.5</v>
      </c>
      <c r="E116" s="136">
        <v>1022381</v>
      </c>
      <c r="F116" s="136">
        <v>846503</v>
      </c>
      <c r="G116" s="136">
        <v>861458</v>
      </c>
    </row>
    <row r="117" spans="1:7" ht="15.75">
      <c r="A117" s="21" t="s">
        <v>138</v>
      </c>
      <c r="B117" s="19" t="s">
        <v>30</v>
      </c>
      <c r="C117" s="2">
        <v>134848</v>
      </c>
      <c r="D117" s="220">
        <f>D119+D121</f>
        <v>196564.9</v>
      </c>
      <c r="E117" s="2">
        <f>E119+E121</f>
        <v>94681.5</v>
      </c>
      <c r="F117" s="2">
        <f>F119+F121</f>
        <v>76832</v>
      </c>
      <c r="G117" s="2">
        <f>G119+G121</f>
        <v>69482</v>
      </c>
    </row>
    <row r="118" spans="1:7" ht="15.75">
      <c r="A118" s="22" t="s">
        <v>16</v>
      </c>
      <c r="B118" s="19"/>
      <c r="C118" s="2"/>
      <c r="D118" s="220"/>
      <c r="E118" s="2"/>
      <c r="F118" s="3"/>
      <c r="G118" s="3"/>
    </row>
    <row r="119" spans="1:10" ht="15.75">
      <c r="A119" s="23" t="s">
        <v>140</v>
      </c>
      <c r="B119" s="19" t="s">
        <v>30</v>
      </c>
      <c r="C119" s="2">
        <v>0</v>
      </c>
      <c r="D119" s="220">
        <v>30000</v>
      </c>
      <c r="E119" s="2">
        <v>0</v>
      </c>
      <c r="F119" s="3"/>
      <c r="G119" s="3"/>
      <c r="J119" s="1" t="s">
        <v>151</v>
      </c>
    </row>
    <row r="120" spans="1:7" ht="15.75">
      <c r="A120" s="23" t="s">
        <v>150</v>
      </c>
      <c r="B120" s="19" t="s">
        <v>30</v>
      </c>
      <c r="C120" s="39">
        <v>3000</v>
      </c>
      <c r="D120" s="220"/>
      <c r="E120" s="2"/>
      <c r="F120" s="3"/>
      <c r="G120" s="3"/>
    </row>
    <row r="121" spans="1:7" ht="15.75">
      <c r="A121" s="23" t="s">
        <v>141</v>
      </c>
      <c r="B121" s="19" t="s">
        <v>30</v>
      </c>
      <c r="C121" s="2">
        <v>123642</v>
      </c>
      <c r="D121" s="220">
        <v>166564.9</v>
      </c>
      <c r="E121" s="2">
        <f>E123+E124+E125</f>
        <v>94681.5</v>
      </c>
      <c r="F121" s="2">
        <f>F123+F124+F125</f>
        <v>76832</v>
      </c>
      <c r="G121" s="12">
        <v>69482</v>
      </c>
    </row>
    <row r="122" spans="1:7" ht="15.75">
      <c r="A122" s="22" t="s">
        <v>139</v>
      </c>
      <c r="B122" s="19" t="s">
        <v>30</v>
      </c>
      <c r="C122" s="2"/>
      <c r="D122" s="220"/>
      <c r="E122" s="2"/>
      <c r="F122" s="3"/>
      <c r="G122" s="3"/>
    </row>
    <row r="123" spans="1:7" ht="15.75">
      <c r="A123" s="24" t="s">
        <v>142</v>
      </c>
      <c r="B123" s="19" t="s">
        <v>30</v>
      </c>
      <c r="C123" s="2">
        <v>53418</v>
      </c>
      <c r="D123" s="220">
        <v>46034.9</v>
      </c>
      <c r="E123" s="2"/>
      <c r="F123" s="3"/>
      <c r="G123" s="3"/>
    </row>
    <row r="124" spans="1:7" ht="15.75">
      <c r="A124" s="24" t="s">
        <v>143</v>
      </c>
      <c r="B124" s="19" t="s">
        <v>30</v>
      </c>
      <c r="C124" s="2">
        <v>57356</v>
      </c>
      <c r="D124" s="220">
        <v>111517.4</v>
      </c>
      <c r="E124" s="2">
        <v>88446.2</v>
      </c>
      <c r="F124" s="3">
        <v>71450</v>
      </c>
      <c r="G124" s="3">
        <v>64600</v>
      </c>
    </row>
    <row r="125" spans="1:7" ht="15.75">
      <c r="A125" s="24" t="s">
        <v>144</v>
      </c>
      <c r="B125" s="19" t="s">
        <v>30</v>
      </c>
      <c r="C125" s="2">
        <v>12868</v>
      </c>
      <c r="D125" s="220">
        <v>9012.6</v>
      </c>
      <c r="E125" s="2">
        <v>6235.3</v>
      </c>
      <c r="F125" s="3">
        <v>5382</v>
      </c>
      <c r="G125" s="3">
        <v>4882</v>
      </c>
    </row>
    <row r="126" spans="1:7" ht="15.75">
      <c r="A126" s="23" t="s">
        <v>145</v>
      </c>
      <c r="B126" s="19" t="s">
        <v>30</v>
      </c>
      <c r="C126" s="2">
        <v>1961</v>
      </c>
      <c r="D126" s="220"/>
      <c r="E126" s="2"/>
      <c r="F126" s="3"/>
      <c r="G126" s="3"/>
    </row>
    <row r="127" spans="1:7" ht="15.75">
      <c r="A127" s="23" t="s">
        <v>146</v>
      </c>
      <c r="B127" s="19" t="s">
        <v>30</v>
      </c>
      <c r="C127" s="2">
        <v>6245</v>
      </c>
      <c r="D127" s="220"/>
      <c r="E127" s="2"/>
      <c r="F127" s="3"/>
      <c r="G127" s="3"/>
    </row>
    <row r="128" spans="1:7" ht="15.75">
      <c r="A128" s="23"/>
      <c r="B128" s="19"/>
      <c r="C128" s="2"/>
      <c r="D128" s="220"/>
      <c r="E128" s="2"/>
      <c r="F128" s="3"/>
      <c r="G128" s="3"/>
    </row>
    <row r="129" spans="1:7" ht="47.25" customHeight="1">
      <c r="A129" s="25" t="s">
        <v>160</v>
      </c>
      <c r="B129" s="17" t="s">
        <v>30</v>
      </c>
      <c r="C129" s="2">
        <v>152648</v>
      </c>
      <c r="D129" s="219">
        <v>205776</v>
      </c>
      <c r="E129" s="39">
        <v>213792</v>
      </c>
      <c r="F129" s="12">
        <v>181975</v>
      </c>
      <c r="G129" s="12">
        <v>175871</v>
      </c>
    </row>
    <row r="130" spans="1:7" ht="26.25" customHeight="1">
      <c r="A130" s="26" t="s">
        <v>171</v>
      </c>
      <c r="B130" s="17" t="s">
        <v>30</v>
      </c>
      <c r="C130" s="2"/>
      <c r="D130" s="220"/>
      <c r="E130" s="2"/>
      <c r="F130" s="3"/>
      <c r="G130" s="3"/>
    </row>
    <row r="131" spans="1:7" ht="30">
      <c r="A131" s="25" t="s">
        <v>42</v>
      </c>
      <c r="B131" s="19"/>
      <c r="C131" s="2"/>
      <c r="D131" s="220"/>
      <c r="E131" s="2"/>
      <c r="F131" s="3"/>
      <c r="G131" s="3"/>
    </row>
    <row r="132" spans="1:7" ht="15.75">
      <c r="A132" s="21" t="s">
        <v>43</v>
      </c>
      <c r="B132" s="19" t="s">
        <v>161</v>
      </c>
      <c r="C132" s="2"/>
      <c r="D132" s="220"/>
      <c r="E132" s="137">
        <v>56</v>
      </c>
      <c r="F132" s="3"/>
      <c r="G132" s="3"/>
    </row>
    <row r="133" spans="1:7" ht="15.75">
      <c r="A133" s="21" t="s">
        <v>44</v>
      </c>
      <c r="B133" s="19" t="s">
        <v>61</v>
      </c>
      <c r="C133" s="2"/>
      <c r="D133" s="220"/>
      <c r="E133" s="2"/>
      <c r="F133" s="3"/>
      <c r="G133" s="3"/>
    </row>
    <row r="134" spans="1:7" ht="15.75">
      <c r="A134" s="21" t="s">
        <v>45</v>
      </c>
      <c r="B134" s="19" t="s">
        <v>61</v>
      </c>
      <c r="C134" s="2"/>
      <c r="D134" s="220"/>
      <c r="E134" s="2"/>
      <c r="F134" s="3"/>
      <c r="G134" s="3"/>
    </row>
    <row r="135" spans="1:7" ht="15.75">
      <c r="A135" s="21" t="s">
        <v>46</v>
      </c>
      <c r="B135" s="19" t="s">
        <v>40</v>
      </c>
      <c r="C135" s="2"/>
      <c r="D135" s="220"/>
      <c r="E135" s="2"/>
      <c r="F135" s="3"/>
      <c r="G135" s="3"/>
    </row>
    <row r="136" spans="1:7" ht="15.75">
      <c r="A136" s="21" t="s">
        <v>47</v>
      </c>
      <c r="B136" s="19" t="s">
        <v>62</v>
      </c>
      <c r="C136" s="2"/>
      <c r="D136" s="220"/>
      <c r="E136" s="2"/>
      <c r="F136" s="3"/>
      <c r="G136" s="3"/>
    </row>
    <row r="137" spans="1:7" ht="15.75">
      <c r="A137" s="21" t="s">
        <v>48</v>
      </c>
      <c r="B137" s="19" t="s">
        <v>62</v>
      </c>
      <c r="C137" s="2"/>
      <c r="D137" s="220"/>
      <c r="E137" s="2"/>
      <c r="F137" s="3"/>
      <c r="G137" s="3"/>
    </row>
    <row r="138" spans="1:7" ht="15.75">
      <c r="A138" s="21" t="s">
        <v>49</v>
      </c>
      <c r="B138" s="19" t="s">
        <v>63</v>
      </c>
      <c r="C138" s="2"/>
      <c r="D138" s="220"/>
      <c r="E138" s="2"/>
      <c r="F138" s="3"/>
      <c r="G138" s="3"/>
    </row>
    <row r="139" spans="1:7" ht="15.75">
      <c r="A139" s="21" t="s">
        <v>50</v>
      </c>
      <c r="B139" s="19" t="s">
        <v>64</v>
      </c>
      <c r="C139" s="2"/>
      <c r="D139" s="220"/>
      <c r="E139" s="2"/>
      <c r="F139" s="3"/>
      <c r="G139" s="3"/>
    </row>
    <row r="140" spans="1:7" ht="15.75">
      <c r="A140" s="18" t="s">
        <v>125</v>
      </c>
      <c r="B140" s="27" t="s">
        <v>126</v>
      </c>
      <c r="C140" s="2"/>
      <c r="D140" s="220"/>
      <c r="E140" s="2"/>
      <c r="F140" s="3"/>
      <c r="G140" s="3"/>
    </row>
    <row r="141" spans="1:7" ht="15.75">
      <c r="A141" s="21"/>
      <c r="B141" s="27"/>
      <c r="C141" s="2"/>
      <c r="D141" s="220"/>
      <c r="E141" s="2"/>
      <c r="F141" s="3"/>
      <c r="G141" s="3"/>
    </row>
    <row r="142" spans="1:7" ht="31.5" customHeight="1">
      <c r="A142" s="25" t="s">
        <v>51</v>
      </c>
      <c r="B142" s="19"/>
      <c r="C142" s="2"/>
      <c r="D142" s="220"/>
      <c r="E142" s="2"/>
      <c r="F142" s="3"/>
      <c r="G142" s="3"/>
    </row>
    <row r="143" spans="1:7" ht="15.75">
      <c r="A143" s="21"/>
      <c r="B143" s="19"/>
      <c r="C143" s="2"/>
      <c r="D143" s="220"/>
      <c r="E143" s="2"/>
      <c r="F143" s="3"/>
      <c r="G143" s="3"/>
    </row>
    <row r="144" spans="1:7" ht="15.75">
      <c r="A144" s="16" t="s">
        <v>52</v>
      </c>
      <c r="B144" s="19" t="s">
        <v>60</v>
      </c>
      <c r="C144" s="2">
        <v>6681</v>
      </c>
      <c r="D144" s="219">
        <v>5342</v>
      </c>
      <c r="E144" s="39">
        <v>15140</v>
      </c>
      <c r="F144" s="12">
        <v>4730</v>
      </c>
      <c r="G144" s="12">
        <v>4200</v>
      </c>
    </row>
    <row r="145" spans="1:7" ht="15.75">
      <c r="A145" s="21" t="s">
        <v>53</v>
      </c>
      <c r="B145" s="19"/>
      <c r="C145" s="2"/>
      <c r="D145" s="219"/>
      <c r="E145" s="39"/>
      <c r="F145" s="3"/>
      <c r="G145" s="3"/>
    </row>
    <row r="146" spans="1:7" ht="15.75">
      <c r="A146" s="21" t="s">
        <v>54</v>
      </c>
      <c r="B146" s="19" t="s">
        <v>60</v>
      </c>
      <c r="C146" s="2"/>
      <c r="D146" s="219"/>
      <c r="E146" s="39"/>
      <c r="F146" s="3"/>
      <c r="G146" s="3"/>
    </row>
    <row r="147" spans="1:7" ht="15.75">
      <c r="A147" s="21" t="s">
        <v>55</v>
      </c>
      <c r="B147" s="19" t="s">
        <v>60</v>
      </c>
      <c r="C147" s="2"/>
      <c r="D147" s="219"/>
      <c r="E147" s="39"/>
      <c r="F147" s="3"/>
      <c r="G147" s="3"/>
    </row>
    <row r="148" spans="1:7" ht="15.75">
      <c r="A148" s="21" t="s">
        <v>56</v>
      </c>
      <c r="B148" s="19" t="s">
        <v>60</v>
      </c>
      <c r="C148" s="2"/>
      <c r="D148" s="219"/>
      <c r="E148" s="39"/>
      <c r="F148" s="3"/>
      <c r="G148" s="3"/>
    </row>
    <row r="149" spans="1:7" ht="15.75">
      <c r="A149" s="21" t="s">
        <v>57</v>
      </c>
      <c r="B149" s="19" t="s">
        <v>60</v>
      </c>
      <c r="C149" s="2"/>
      <c r="D149" s="219"/>
      <c r="E149" s="39"/>
      <c r="F149" s="3"/>
      <c r="G149" s="3"/>
    </row>
    <row r="150" spans="1:7" ht="15.75">
      <c r="A150" s="21" t="s">
        <v>59</v>
      </c>
      <c r="B150" s="19" t="s">
        <v>60</v>
      </c>
      <c r="C150" s="2"/>
      <c r="D150" s="219"/>
      <c r="E150" s="39"/>
      <c r="F150" s="3"/>
      <c r="G150" s="3"/>
    </row>
    <row r="151" spans="1:7" ht="15.75">
      <c r="A151" s="21" t="s">
        <v>58</v>
      </c>
      <c r="B151" s="19" t="s">
        <v>60</v>
      </c>
      <c r="C151" s="2">
        <v>4353</v>
      </c>
      <c r="D151" s="219">
        <v>2600</v>
      </c>
      <c r="E151" s="39">
        <v>2570</v>
      </c>
      <c r="F151" s="12">
        <v>2490</v>
      </c>
      <c r="G151" s="12">
        <v>2500</v>
      </c>
    </row>
    <row r="152" spans="1:7" ht="15.75">
      <c r="A152" s="21"/>
      <c r="B152" s="19"/>
      <c r="C152" s="2"/>
      <c r="D152" s="220"/>
      <c r="E152" s="2"/>
      <c r="F152" s="3"/>
      <c r="G152" s="3"/>
    </row>
    <row r="153" spans="1:7" ht="28.5">
      <c r="A153" s="129" t="s">
        <v>76</v>
      </c>
      <c r="B153" s="19" t="s">
        <v>65</v>
      </c>
      <c r="C153" s="2"/>
      <c r="D153" s="220"/>
      <c r="E153" s="2"/>
      <c r="F153" s="3"/>
      <c r="G153" s="3"/>
    </row>
    <row r="154" spans="1:7" ht="18" customHeight="1">
      <c r="A154" s="21"/>
      <c r="B154" s="19"/>
      <c r="C154" s="2"/>
      <c r="D154" s="220"/>
      <c r="E154" s="2"/>
      <c r="F154" s="3"/>
      <c r="G154" s="3"/>
    </row>
    <row r="155" spans="1:7" ht="15.75">
      <c r="A155" s="16" t="s">
        <v>77</v>
      </c>
      <c r="B155" s="19"/>
      <c r="C155" s="2"/>
      <c r="D155" s="220"/>
      <c r="E155" s="2"/>
      <c r="F155" s="3"/>
      <c r="G155" s="3"/>
    </row>
    <row r="156" spans="1:7" ht="18" customHeight="1">
      <c r="A156" s="130" t="s">
        <v>226</v>
      </c>
      <c r="B156" s="19" t="s">
        <v>65</v>
      </c>
      <c r="C156" s="2"/>
      <c r="D156" s="220">
        <v>332</v>
      </c>
      <c r="E156" s="2"/>
      <c r="F156" s="3"/>
      <c r="G156" s="3"/>
    </row>
    <row r="157" spans="1:7" ht="15.75">
      <c r="A157" s="16" t="s">
        <v>78</v>
      </c>
      <c r="B157" s="19" t="s">
        <v>66</v>
      </c>
      <c r="C157" s="2"/>
      <c r="D157" s="220"/>
      <c r="E157" s="2"/>
      <c r="F157" s="3"/>
      <c r="G157" s="3"/>
    </row>
    <row r="158" spans="1:7" ht="14.25" customHeight="1">
      <c r="A158" s="21"/>
      <c r="B158" s="19"/>
      <c r="C158" s="2"/>
      <c r="D158" s="220"/>
      <c r="E158" s="2"/>
      <c r="F158" s="3"/>
      <c r="G158" s="3"/>
    </row>
    <row r="159" spans="1:7" ht="15.75">
      <c r="A159" s="16" t="s">
        <v>79</v>
      </c>
      <c r="B159" s="28" t="s">
        <v>67</v>
      </c>
      <c r="C159" s="2"/>
      <c r="D159" s="220"/>
      <c r="E159" s="2"/>
      <c r="F159" s="3"/>
      <c r="G159" s="3"/>
    </row>
    <row r="160" spans="1:7" ht="18" customHeight="1">
      <c r="A160" s="21"/>
      <c r="B160" s="19"/>
      <c r="C160" s="2"/>
      <c r="D160" s="220"/>
      <c r="E160" s="2"/>
      <c r="F160" s="3"/>
      <c r="G160" s="3"/>
    </row>
    <row r="161" spans="1:7" ht="15.75">
      <c r="A161" s="16" t="s">
        <v>68</v>
      </c>
      <c r="B161" s="19" t="s">
        <v>64</v>
      </c>
      <c r="C161" s="2"/>
      <c r="D161" s="220"/>
      <c r="E161" s="2"/>
      <c r="F161" s="3"/>
      <c r="G161" s="3"/>
    </row>
    <row r="162" spans="1:7" ht="15.75">
      <c r="A162" s="21" t="s">
        <v>69</v>
      </c>
      <c r="B162" s="19"/>
      <c r="C162" s="2"/>
      <c r="D162" s="220"/>
      <c r="E162" s="2"/>
      <c r="F162" s="3"/>
      <c r="G162" s="3"/>
    </row>
    <row r="163" spans="1:7" ht="15.75">
      <c r="A163" s="21" t="s">
        <v>70</v>
      </c>
      <c r="B163" s="19" t="s">
        <v>64</v>
      </c>
      <c r="C163" s="2"/>
      <c r="D163" s="220"/>
      <c r="E163" s="2"/>
      <c r="F163" s="3"/>
      <c r="G163" s="3"/>
    </row>
    <row r="164" spans="1:7" ht="15.75">
      <c r="A164" s="21" t="s">
        <v>71</v>
      </c>
      <c r="B164" s="19" t="s">
        <v>64</v>
      </c>
      <c r="C164" s="2"/>
      <c r="D164" s="220"/>
      <c r="E164" s="2"/>
      <c r="F164" s="3"/>
      <c r="G164" s="3"/>
    </row>
    <row r="165" spans="1:7" ht="15.75">
      <c r="A165" s="21" t="s">
        <v>72</v>
      </c>
      <c r="B165" s="19" t="s">
        <v>64</v>
      </c>
      <c r="C165" s="2"/>
      <c r="D165" s="220"/>
      <c r="E165" s="2"/>
      <c r="F165" s="3"/>
      <c r="G165" s="3"/>
    </row>
    <row r="166" spans="1:7" ht="15.75">
      <c r="A166" s="21" t="s">
        <v>73</v>
      </c>
      <c r="B166" s="19" t="s">
        <v>64</v>
      </c>
      <c r="C166" s="2"/>
      <c r="D166" s="220"/>
      <c r="E166" s="2"/>
      <c r="F166" s="3"/>
      <c r="G166" s="3"/>
    </row>
    <row r="167" spans="1:7" ht="15.75">
      <c r="A167" s="21" t="s">
        <v>74</v>
      </c>
      <c r="B167" s="19" t="s">
        <v>64</v>
      </c>
      <c r="C167" s="2"/>
      <c r="D167" s="220"/>
      <c r="E167" s="2"/>
      <c r="F167" s="3"/>
      <c r="G167" s="3"/>
    </row>
    <row r="168" spans="1:7" ht="15.75">
      <c r="A168" s="21"/>
      <c r="B168" s="19"/>
      <c r="C168" s="2"/>
      <c r="D168" s="220"/>
      <c r="E168" s="2"/>
      <c r="F168" s="3"/>
      <c r="G168" s="3"/>
    </row>
    <row r="169" spans="1:7" ht="15.75">
      <c r="A169" s="21" t="s">
        <v>231</v>
      </c>
      <c r="B169" s="19" t="s">
        <v>245</v>
      </c>
      <c r="C169" s="2"/>
      <c r="D169" s="219">
        <v>0.209</v>
      </c>
      <c r="E169" s="140"/>
      <c r="F169" s="3"/>
      <c r="G169" s="3"/>
    </row>
    <row r="170" spans="1:7" ht="15.75">
      <c r="A170" s="21" t="s">
        <v>243</v>
      </c>
      <c r="B170" s="19" t="s">
        <v>244</v>
      </c>
      <c r="C170" s="2">
        <v>0.072</v>
      </c>
      <c r="D170" s="219"/>
      <c r="E170" s="2"/>
      <c r="F170" s="3"/>
      <c r="G170" s="3"/>
    </row>
    <row r="171" spans="1:7" ht="28.5">
      <c r="A171" s="88" t="s">
        <v>155</v>
      </c>
      <c r="B171" s="89" t="s">
        <v>6</v>
      </c>
      <c r="C171" s="189">
        <v>1328811</v>
      </c>
      <c r="D171" s="223">
        <v>658503</v>
      </c>
      <c r="E171" s="188">
        <v>610325</v>
      </c>
      <c r="F171" s="188">
        <v>546525</v>
      </c>
      <c r="G171" s="188">
        <v>578545</v>
      </c>
    </row>
    <row r="172" spans="1:7" ht="15.75">
      <c r="A172" s="90" t="s">
        <v>154</v>
      </c>
      <c r="B172" s="89" t="s">
        <v>8</v>
      </c>
      <c r="C172" s="39">
        <v>13.3</v>
      </c>
      <c r="D172" s="219">
        <f>D171/D175*100</f>
        <v>6.234370948209891</v>
      </c>
      <c r="E172" s="133">
        <f>E171/E175*100</f>
        <v>5.505345279163604</v>
      </c>
      <c r="F172" s="133">
        <f>F171/F175*100</f>
        <v>4.732243059398493</v>
      </c>
      <c r="G172" s="133">
        <f>G171/G175*100</f>
        <v>4.803215089340738</v>
      </c>
    </row>
    <row r="173" spans="1:7" ht="12" customHeight="1">
      <c r="A173" s="265" t="s">
        <v>9</v>
      </c>
      <c r="B173" s="266"/>
      <c r="C173" s="266"/>
      <c r="D173" s="266"/>
      <c r="E173" s="266"/>
      <c r="F173" s="266"/>
      <c r="G173" s="267"/>
    </row>
    <row r="174" spans="1:7" ht="12" customHeight="1">
      <c r="A174" s="268"/>
      <c r="B174" s="269"/>
      <c r="C174" s="269"/>
      <c r="D174" s="269"/>
      <c r="E174" s="269"/>
      <c r="F174" s="269"/>
      <c r="G174" s="270"/>
    </row>
    <row r="175" spans="1:7" ht="46.5" customHeight="1">
      <c r="A175" s="145" t="s">
        <v>114</v>
      </c>
      <c r="B175" s="146" t="s">
        <v>6</v>
      </c>
      <c r="C175" s="151">
        <v>9993036</v>
      </c>
      <c r="D175" s="224">
        <f>D177+D181+D183+D185+D187+D189+D191+D193+D195+D197+D199+D201+D203+D205+D207+D209+D211+D213</f>
        <v>10562461</v>
      </c>
      <c r="E175" s="157">
        <f>E177+E181+E183+E185+E187+E189+E191+E193+E195+E197+E199+E201+E203+E205+E207+E209+E211+E213</f>
        <v>11086044</v>
      </c>
      <c r="F175" s="157">
        <f>F177+F181+F183+F185+F187+F189+F191+F193+F195+F197+F199+F201+F203+F205+F207+F209+F211+F213</f>
        <v>11548963</v>
      </c>
      <c r="G175" s="157">
        <f>G177+G181+G183+G185+G187+G189+G191+G193+G195+G197+G199+G201+G203+G205+G207+G209+G211+G213</f>
        <v>12044953</v>
      </c>
    </row>
    <row r="176" spans="1:7" ht="30">
      <c r="A176" s="147" t="s">
        <v>91</v>
      </c>
      <c r="B176" s="146"/>
      <c r="C176" s="148"/>
      <c r="D176" s="224"/>
      <c r="E176" s="151"/>
      <c r="F176" s="151"/>
      <c r="G176" s="151"/>
    </row>
    <row r="177" spans="1:7" ht="30.75" customHeight="1">
      <c r="A177" s="149" t="s">
        <v>246</v>
      </c>
      <c r="B177" s="146" t="s">
        <v>6</v>
      </c>
      <c r="C177" s="151">
        <v>676560</v>
      </c>
      <c r="D177" s="224">
        <f>C177+D257-D298</f>
        <v>670370</v>
      </c>
      <c r="E177" s="157">
        <f>D177+E257-E298</f>
        <v>664400</v>
      </c>
      <c r="F177" s="157">
        <f>E177+F257-F298</f>
        <v>657950</v>
      </c>
      <c r="G177" s="157">
        <f>F177+G257-G298</f>
        <v>651720</v>
      </c>
    </row>
    <row r="178" spans="1:7" ht="15.75">
      <c r="A178" s="150"/>
      <c r="B178" s="146"/>
      <c r="C178" s="148"/>
      <c r="D178" s="224"/>
      <c r="E178" s="151"/>
      <c r="F178" s="151"/>
      <c r="G178" s="151"/>
    </row>
    <row r="179" spans="1:7" ht="15.75">
      <c r="A179" s="149" t="s">
        <v>198</v>
      </c>
      <c r="B179" s="146" t="s">
        <v>6</v>
      </c>
      <c r="C179" s="148"/>
      <c r="D179" s="224"/>
      <c r="E179" s="151"/>
      <c r="F179" s="151"/>
      <c r="G179" s="151"/>
    </row>
    <row r="180" spans="1:7" ht="15.75">
      <c r="A180" s="150"/>
      <c r="B180" s="146"/>
      <c r="C180" s="148"/>
      <c r="D180" s="224"/>
      <c r="E180" s="151"/>
      <c r="F180" s="151"/>
      <c r="G180" s="151"/>
    </row>
    <row r="181" spans="1:7" ht="15.75">
      <c r="A181" s="149" t="s">
        <v>181</v>
      </c>
      <c r="B181" s="146" t="s">
        <v>6</v>
      </c>
      <c r="C181" s="151">
        <v>4537951</v>
      </c>
      <c r="D181" s="224">
        <f>C181+D261-D302</f>
        <v>4944561</v>
      </c>
      <c r="E181" s="151">
        <f>D181+E261-E302</f>
        <v>5432981</v>
      </c>
      <c r="F181" s="151">
        <f>E181+F261-F302</f>
        <v>5789001</v>
      </c>
      <c r="G181" s="151">
        <f>F181+G261-G302</f>
        <v>6158301</v>
      </c>
    </row>
    <row r="182" spans="1:7" ht="15.75">
      <c r="A182" s="150"/>
      <c r="B182" s="148"/>
      <c r="C182" s="148"/>
      <c r="D182" s="224"/>
      <c r="E182" s="151"/>
      <c r="F182" s="151"/>
      <c r="G182" s="151"/>
    </row>
    <row r="183" spans="1:7" ht="35.25" customHeight="1">
      <c r="A183" s="152" t="s">
        <v>247</v>
      </c>
      <c r="B183" s="146" t="s">
        <v>6</v>
      </c>
      <c r="C183" s="151">
        <v>1975567</v>
      </c>
      <c r="D183" s="224">
        <f>C183+D263-D304</f>
        <v>1987319</v>
      </c>
      <c r="E183" s="151">
        <f>D183+E263-E304</f>
        <v>1999224</v>
      </c>
      <c r="F183" s="151">
        <f>E183+F263-F304</f>
        <v>2011281</v>
      </c>
      <c r="G183" s="151">
        <f>F183+G263-G304</f>
        <v>2023391</v>
      </c>
    </row>
    <row r="184" spans="1:7" ht="19.5" customHeight="1">
      <c r="A184" s="160"/>
      <c r="B184" s="146"/>
      <c r="C184" s="148"/>
      <c r="D184" s="224"/>
      <c r="E184" s="151"/>
      <c r="F184" s="151"/>
      <c r="G184" s="151"/>
    </row>
    <row r="185" spans="1:7" ht="50.25" customHeight="1">
      <c r="A185" s="154" t="s">
        <v>248</v>
      </c>
      <c r="B185" s="146" t="s">
        <v>6</v>
      </c>
      <c r="C185" s="151">
        <v>215637</v>
      </c>
      <c r="D185" s="224">
        <f>C185+D265-D306</f>
        <v>219677</v>
      </c>
      <c r="E185" s="151">
        <f>D185+E265-E306</f>
        <v>223757</v>
      </c>
      <c r="F185" s="151">
        <f>E185+F265-F306</f>
        <v>227957</v>
      </c>
      <c r="G185" s="151">
        <f>F185+G265-G306</f>
        <v>232127</v>
      </c>
    </row>
    <row r="186" spans="1:7" ht="20.25" customHeight="1">
      <c r="A186" s="155"/>
      <c r="B186" s="146"/>
      <c r="C186" s="151"/>
      <c r="D186" s="224"/>
      <c r="E186" s="151"/>
      <c r="F186" s="151"/>
      <c r="G186" s="151"/>
    </row>
    <row r="187" spans="1:7" ht="15.75">
      <c r="A187" s="149" t="s">
        <v>182</v>
      </c>
      <c r="B187" s="146" t="s">
        <v>6</v>
      </c>
      <c r="C187" s="151">
        <v>1365</v>
      </c>
      <c r="D187" s="224">
        <f>C187+D267-D308</f>
        <v>1370</v>
      </c>
      <c r="E187" s="151">
        <f>D187+E267-E308</f>
        <v>1370</v>
      </c>
      <c r="F187" s="151">
        <f>E187+F267-F308</f>
        <v>1365</v>
      </c>
      <c r="G187" s="151">
        <f>F187+G267-G308</f>
        <v>1360</v>
      </c>
    </row>
    <row r="188" spans="1:7" ht="15.75">
      <c r="A188" s="153"/>
      <c r="B188" s="146"/>
      <c r="C188" s="148"/>
      <c r="D188" s="224"/>
      <c r="E188" s="151"/>
      <c r="F188" s="151"/>
      <c r="G188" s="151"/>
    </row>
    <row r="189" spans="1:7" ht="42.75">
      <c r="A189" s="149" t="s">
        <v>249</v>
      </c>
      <c r="B189" s="146" t="s">
        <v>6</v>
      </c>
      <c r="C189" s="151">
        <v>116160</v>
      </c>
      <c r="D189" s="224">
        <f>C189+D269-D310</f>
        <v>116500</v>
      </c>
      <c r="E189" s="151">
        <f>D189+E269-E310</f>
        <v>116470</v>
      </c>
      <c r="F189" s="151">
        <f>E189+F269-F310</f>
        <v>115200</v>
      </c>
      <c r="G189" s="151">
        <f>F189+G269-G310</f>
        <v>113700</v>
      </c>
    </row>
    <row r="190" spans="1:7" ht="15.75">
      <c r="A190" s="153"/>
      <c r="B190" s="146"/>
      <c r="C190" s="151"/>
      <c r="D190" s="224"/>
      <c r="E190" s="151"/>
      <c r="F190" s="151"/>
      <c r="G190" s="151"/>
    </row>
    <row r="191" spans="1:7" ht="28.5">
      <c r="A191" s="149" t="s">
        <v>185</v>
      </c>
      <c r="B191" s="146" t="s">
        <v>6</v>
      </c>
      <c r="C191" s="151">
        <v>6278</v>
      </c>
      <c r="D191" s="224">
        <f>C191+D271-D312</f>
        <v>6263</v>
      </c>
      <c r="E191" s="151">
        <f>D191+E271-E312</f>
        <v>6243</v>
      </c>
      <c r="F191" s="151">
        <f>E191+F271-F312</f>
        <v>6225</v>
      </c>
      <c r="G191" s="151">
        <f>F191+G271-G312</f>
        <v>6210</v>
      </c>
    </row>
    <row r="192" spans="1:7" ht="15.75">
      <c r="A192" s="153"/>
      <c r="B192" s="148"/>
      <c r="C192" s="151"/>
      <c r="D192" s="224"/>
      <c r="E192" s="151"/>
      <c r="F192" s="151"/>
      <c r="G192" s="151"/>
    </row>
    <row r="193" spans="1:7" ht="15.75">
      <c r="A193" s="156" t="s">
        <v>250</v>
      </c>
      <c r="B193" s="146" t="s">
        <v>6</v>
      </c>
      <c r="C193" s="151">
        <v>92383</v>
      </c>
      <c r="D193" s="224">
        <f>C193+D273-D314</f>
        <v>92383</v>
      </c>
      <c r="E193" s="151">
        <f>D193+E273-E314</f>
        <v>92383</v>
      </c>
      <c r="F193" s="151">
        <f>E193+F273-F314</f>
        <v>92383</v>
      </c>
      <c r="G193" s="151">
        <f>F193+G273-G314</f>
        <v>92383</v>
      </c>
    </row>
    <row r="194" spans="1:7" ht="15.75">
      <c r="A194" s="150"/>
      <c r="B194" s="146"/>
      <c r="C194" s="151"/>
      <c r="D194" s="224"/>
      <c r="E194" s="151"/>
      <c r="F194" s="151"/>
      <c r="G194" s="151"/>
    </row>
    <row r="195" spans="1:7" ht="15" customHeight="1">
      <c r="A195" s="149" t="s">
        <v>251</v>
      </c>
      <c r="B195" s="146" t="s">
        <v>6</v>
      </c>
      <c r="C195" s="151">
        <v>26629</v>
      </c>
      <c r="D195" s="224">
        <v>26629</v>
      </c>
      <c r="E195" s="151">
        <v>26629</v>
      </c>
      <c r="F195" s="151">
        <v>26629</v>
      </c>
      <c r="G195" s="151">
        <v>26629</v>
      </c>
    </row>
    <row r="196" spans="1:7" ht="15.75">
      <c r="A196" s="150"/>
      <c r="B196" s="146"/>
      <c r="C196" s="151"/>
      <c r="D196" s="224"/>
      <c r="E196" s="151"/>
      <c r="F196" s="151"/>
      <c r="G196" s="151"/>
    </row>
    <row r="197" spans="1:7" ht="28.5">
      <c r="A197" s="149" t="s">
        <v>252</v>
      </c>
      <c r="B197" s="146" t="s">
        <v>6</v>
      </c>
      <c r="C197" s="151">
        <v>5460</v>
      </c>
      <c r="D197" s="224">
        <f>C197+D277-D318</f>
        <v>6895</v>
      </c>
      <c r="E197" s="151">
        <f>D197+E277-E318</f>
        <v>8473</v>
      </c>
      <c r="F197" s="151">
        <f>E197+F277-F318</f>
        <v>10108</v>
      </c>
      <c r="G197" s="151">
        <f>F197+G277-G318</f>
        <v>11828</v>
      </c>
    </row>
    <row r="198" spans="1:7" ht="15.75">
      <c r="A198" s="150"/>
      <c r="B198" s="146"/>
      <c r="C198" s="151"/>
      <c r="D198" s="224"/>
      <c r="E198" s="151"/>
      <c r="F198" s="151"/>
      <c r="G198" s="151"/>
    </row>
    <row r="199" spans="1:7" ht="29.25" customHeight="1">
      <c r="A199" s="149" t="s">
        <v>188</v>
      </c>
      <c r="B199" s="146" t="s">
        <v>6</v>
      </c>
      <c r="C199" s="151">
        <v>424222</v>
      </c>
      <c r="D199" s="224">
        <f>C199+D279-D320</f>
        <v>425032</v>
      </c>
      <c r="E199" s="151">
        <f>D199+E279-E320</f>
        <v>425802</v>
      </c>
      <c r="F199" s="151">
        <f>E199+F279-F320</f>
        <v>426622</v>
      </c>
      <c r="G199" s="151">
        <f>F199+G279-G320</f>
        <v>427512</v>
      </c>
    </row>
    <row r="200" spans="1:7" ht="15.75">
      <c r="A200" s="150"/>
      <c r="B200" s="146"/>
      <c r="C200" s="151"/>
      <c r="D200" s="224"/>
      <c r="E200" s="151"/>
      <c r="F200" s="151"/>
      <c r="G200" s="151"/>
    </row>
    <row r="201" spans="1:7" ht="28.5">
      <c r="A201" s="149" t="s">
        <v>253</v>
      </c>
      <c r="B201" s="146" t="s">
        <v>6</v>
      </c>
      <c r="C201" s="151">
        <v>15450</v>
      </c>
      <c r="D201" s="224">
        <f>C201+D281-D322</f>
        <v>16650</v>
      </c>
      <c r="E201" s="151">
        <f>D201+E281-E322</f>
        <v>17900</v>
      </c>
      <c r="F201" s="151">
        <f>E201+F281-F322</f>
        <v>19200</v>
      </c>
      <c r="G201" s="151">
        <f>F201+G281-G322</f>
        <v>20550</v>
      </c>
    </row>
    <row r="202" spans="1:7" ht="15.75">
      <c r="A202" s="150"/>
      <c r="B202" s="146"/>
      <c r="C202" s="151"/>
      <c r="D202" s="224"/>
      <c r="E202" s="151"/>
      <c r="F202" s="151"/>
      <c r="G202" s="151"/>
    </row>
    <row r="203" spans="1:7" ht="46.5" customHeight="1">
      <c r="A203" s="149" t="s">
        <v>189</v>
      </c>
      <c r="B203" s="146" t="s">
        <v>6</v>
      </c>
      <c r="C203" s="151">
        <v>3911</v>
      </c>
      <c r="D203" s="224">
        <v>3911</v>
      </c>
      <c r="E203" s="151">
        <v>3911</v>
      </c>
      <c r="F203" s="151">
        <v>3911</v>
      </c>
      <c r="G203" s="151">
        <v>3911</v>
      </c>
    </row>
    <row r="204" spans="1:7" ht="15.75">
      <c r="A204" s="149"/>
      <c r="B204" s="146"/>
      <c r="C204" s="151"/>
      <c r="D204" s="224"/>
      <c r="E204" s="151"/>
      <c r="F204" s="151"/>
      <c r="G204" s="151"/>
    </row>
    <row r="205" spans="1:7" ht="42.75">
      <c r="A205" s="149" t="s">
        <v>190</v>
      </c>
      <c r="B205" s="146" t="s">
        <v>6</v>
      </c>
      <c r="C205" s="151">
        <v>687739</v>
      </c>
      <c r="D205" s="224">
        <f>C205+D285-D326</f>
        <v>833677</v>
      </c>
      <c r="E205" s="151">
        <f>D205+E285-E326</f>
        <v>852437</v>
      </c>
      <c r="F205" s="151">
        <f>E205+F285-F326</f>
        <v>943937</v>
      </c>
      <c r="G205" s="151">
        <f>F205+G285-G326</f>
        <v>1054837</v>
      </c>
    </row>
    <row r="206" spans="1:7" ht="15.75">
      <c r="A206" s="149"/>
      <c r="B206" s="146"/>
      <c r="C206" s="151"/>
      <c r="D206" s="224"/>
      <c r="E206" s="151"/>
      <c r="F206" s="151"/>
      <c r="G206" s="151"/>
    </row>
    <row r="207" spans="1:7" ht="15.75">
      <c r="A207" s="149" t="s">
        <v>254</v>
      </c>
      <c r="B207" s="146" t="s">
        <v>6</v>
      </c>
      <c r="C207" s="151">
        <v>576086</v>
      </c>
      <c r="D207" s="224">
        <f>C207+D287-D328</f>
        <v>574386</v>
      </c>
      <c r="E207" s="151">
        <f>D207+E287-E328</f>
        <v>572976</v>
      </c>
      <c r="F207" s="151">
        <f>E207+F287-F328</f>
        <v>571846</v>
      </c>
      <c r="G207" s="151">
        <f>F207+G287-G328</f>
        <v>570906</v>
      </c>
    </row>
    <row r="208" spans="1:7" ht="15.75">
      <c r="A208" s="149"/>
      <c r="B208" s="146"/>
      <c r="C208" s="151"/>
      <c r="D208" s="224"/>
      <c r="E208" s="151"/>
      <c r="F208" s="151"/>
      <c r="G208" s="151"/>
    </row>
    <row r="209" spans="1:7" ht="28.5">
      <c r="A209" s="149" t="s">
        <v>192</v>
      </c>
      <c r="B209" s="146" t="s">
        <v>6</v>
      </c>
      <c r="C209" s="151">
        <v>486755</v>
      </c>
      <c r="D209" s="224">
        <f>C209+D289-D330</f>
        <v>488855</v>
      </c>
      <c r="E209" s="151">
        <f>D209+E289-E330</f>
        <v>489895</v>
      </c>
      <c r="F209" s="151">
        <f>E209+F289-F330</f>
        <v>490675</v>
      </c>
      <c r="G209" s="151">
        <f>F209+G289-G330</f>
        <v>491395</v>
      </c>
    </row>
    <row r="210" spans="1:7" ht="15.75">
      <c r="A210" s="149"/>
      <c r="B210" s="148"/>
      <c r="C210" s="151"/>
      <c r="D210" s="224"/>
      <c r="E210" s="151"/>
      <c r="F210" s="151"/>
      <c r="G210" s="151"/>
    </row>
    <row r="211" spans="1:7" ht="42.75">
      <c r="A211" s="149" t="s">
        <v>193</v>
      </c>
      <c r="B211" s="146" t="s">
        <v>6</v>
      </c>
      <c r="C211" s="151">
        <v>141362</v>
      </c>
      <c r="D211" s="224">
        <f>C211+D291-D332</f>
        <v>144462</v>
      </c>
      <c r="E211" s="151">
        <f>D211+E291-E332</f>
        <v>147672</v>
      </c>
      <c r="F211" s="151">
        <f>E211+F291-F332</f>
        <v>151152</v>
      </c>
      <c r="G211" s="151">
        <f>F211+G291-G332</f>
        <v>154672</v>
      </c>
    </row>
    <row r="212" spans="1:7" ht="15.75">
      <c r="A212" s="149"/>
      <c r="B212" s="146"/>
      <c r="C212" s="151"/>
      <c r="D212" s="224"/>
      <c r="E212" s="151"/>
      <c r="F212" s="151"/>
      <c r="G212" s="151"/>
    </row>
    <row r="213" spans="1:7" ht="15.75">
      <c r="A213" s="149" t="s">
        <v>194</v>
      </c>
      <c r="B213" s="146" t="s">
        <v>6</v>
      </c>
      <c r="C213" s="151">
        <v>3521</v>
      </c>
      <c r="D213" s="224">
        <f>C213+D293-D334</f>
        <v>3521</v>
      </c>
      <c r="E213" s="151">
        <f>D213+E293-E334</f>
        <v>3521</v>
      </c>
      <c r="F213" s="151">
        <f>E213+F293-F334</f>
        <v>3521</v>
      </c>
      <c r="G213" s="151">
        <f>F213+G293-G334</f>
        <v>3521</v>
      </c>
    </row>
    <row r="214" spans="1:7" ht="15.75">
      <c r="A214" s="144"/>
      <c r="B214" s="89"/>
      <c r="C214" s="177"/>
      <c r="D214" s="225"/>
      <c r="E214" s="177"/>
      <c r="F214" s="75"/>
      <c r="G214" s="75"/>
    </row>
    <row r="215" spans="1:7" ht="43.5">
      <c r="A215" s="183" t="s">
        <v>115</v>
      </c>
      <c r="B215" s="146" t="s">
        <v>6</v>
      </c>
      <c r="C215" s="151">
        <v>6326212</v>
      </c>
      <c r="D215" s="224">
        <f>C215+D255-0.8*D296-D336</f>
        <v>6405663.395</v>
      </c>
      <c r="E215" s="157">
        <f>D215+E255-0.8*E296-E336</f>
        <v>6408293.666999999</v>
      </c>
      <c r="F215" s="157">
        <f>E215+F255-0.8*F296-F336</f>
        <v>6327238.197</v>
      </c>
      <c r="G215" s="157">
        <f>F215+G255-0.8*G296-G336</f>
        <v>6254043.442</v>
      </c>
    </row>
    <row r="216" spans="1:7" ht="30">
      <c r="A216" s="147" t="s">
        <v>91</v>
      </c>
      <c r="B216" s="146"/>
      <c r="C216" s="151"/>
      <c r="D216" s="224"/>
      <c r="E216" s="151"/>
      <c r="F216" s="151"/>
      <c r="G216" s="151"/>
    </row>
    <row r="217" spans="1:7" ht="28.5">
      <c r="A217" s="149" t="s">
        <v>246</v>
      </c>
      <c r="B217" s="146" t="s">
        <v>6</v>
      </c>
      <c r="C217" s="151">
        <v>435978</v>
      </c>
      <c r="D217" s="224">
        <f>C217+D257-0.8*D298-D338</f>
        <v>407675.2</v>
      </c>
      <c r="E217" s="157">
        <f>D217+E257-0.8*E298-E338</f>
        <v>379753.2</v>
      </c>
      <c r="F217" s="157">
        <f>E217+F257-0.8*F298-F338</f>
        <v>351575.2</v>
      </c>
      <c r="G217" s="157">
        <f>F217+G257-0.8*G298-G338</f>
        <v>323792.4</v>
      </c>
    </row>
    <row r="218" spans="1:7" ht="15.75">
      <c r="A218" s="153"/>
      <c r="B218" s="146"/>
      <c r="C218" s="151"/>
      <c r="D218" s="224"/>
      <c r="E218" s="157"/>
      <c r="F218" s="157"/>
      <c r="G218" s="157"/>
    </row>
    <row r="219" spans="1:7" ht="15.75">
      <c r="A219" s="149" t="s">
        <v>198</v>
      </c>
      <c r="B219" s="146" t="s">
        <v>6</v>
      </c>
      <c r="C219" s="151"/>
      <c r="D219" s="224"/>
      <c r="E219" s="157"/>
      <c r="F219" s="157"/>
      <c r="G219" s="157"/>
    </row>
    <row r="220" spans="1:7" ht="15.75">
      <c r="A220" s="153"/>
      <c r="B220" s="146"/>
      <c r="C220" s="151"/>
      <c r="D220" s="224"/>
      <c r="E220" s="157"/>
      <c r="F220" s="157"/>
      <c r="G220" s="157"/>
    </row>
    <row r="221" spans="1:7" ht="15.75">
      <c r="A221" s="149" t="s">
        <v>181</v>
      </c>
      <c r="B221" s="146" t="s">
        <v>6</v>
      </c>
      <c r="C221" s="151">
        <v>2715668</v>
      </c>
      <c r="D221" s="224">
        <f>C221+D261-0.8*D302-D342</f>
        <v>2830964.34</v>
      </c>
      <c r="E221" s="157">
        <f>D221+E261-0.8*E302-E342</f>
        <v>2998029.48</v>
      </c>
      <c r="F221" s="157">
        <f>E221+F261-0.8*F302-F342</f>
        <v>3010331.42</v>
      </c>
      <c r="G221" s="157">
        <f>F221+G261-0.8*G302-G342</f>
        <v>3013363.36</v>
      </c>
    </row>
    <row r="222" spans="1:7" ht="15.75">
      <c r="A222" s="153"/>
      <c r="B222" s="148"/>
      <c r="C222" s="151"/>
      <c r="D222" s="224"/>
      <c r="E222" s="157"/>
      <c r="F222" s="157"/>
      <c r="G222" s="157"/>
    </row>
    <row r="223" spans="1:7" ht="42.75">
      <c r="A223" s="152" t="s">
        <v>247</v>
      </c>
      <c r="B223" s="146" t="s">
        <v>6</v>
      </c>
      <c r="C223" s="151">
        <v>1498933</v>
      </c>
      <c r="D223" s="224">
        <f>C223+D263-0.8*D304-D344</f>
        <v>1413315.969</v>
      </c>
      <c r="E223" s="157">
        <f>D223+E263-0.8*E304-E344</f>
        <v>1327267.993</v>
      </c>
      <c r="F223" s="157">
        <f>E223+F263-0.8*F304-F344</f>
        <v>1240780.824</v>
      </c>
      <c r="G223" s="157">
        <f>F223+G263-0.8*G304-G344</f>
        <v>1153752.665</v>
      </c>
    </row>
    <row r="224" spans="1:7" ht="15.75">
      <c r="A224" s="160"/>
      <c r="B224" s="146"/>
      <c r="C224" s="151"/>
      <c r="D224" s="224"/>
      <c r="E224" s="157"/>
      <c r="F224" s="157"/>
      <c r="G224" s="157"/>
    </row>
    <row r="225" spans="1:7" ht="57">
      <c r="A225" s="154" t="s">
        <v>248</v>
      </c>
      <c r="B225" s="146" t="s">
        <v>6</v>
      </c>
      <c r="C225" s="151">
        <v>120486</v>
      </c>
      <c r="D225" s="224">
        <f>C225+D265-0.8*D306-D346</f>
        <v>118157.69</v>
      </c>
      <c r="E225" s="157">
        <f>D225+E265-0.8*E306-E346</f>
        <v>115750.98</v>
      </c>
      <c r="F225" s="157">
        <f>E225+F265-0.8*F306-F346</f>
        <v>113342.26999999999</v>
      </c>
      <c r="G225" s="157">
        <f>F225+G265-0.8*G306-G346</f>
        <v>110790.45999999999</v>
      </c>
    </row>
    <row r="226" spans="1:7" ht="15.75">
      <c r="A226" s="150"/>
      <c r="B226" s="146"/>
      <c r="C226" s="151"/>
      <c r="D226" s="224"/>
      <c r="E226" s="157"/>
      <c r="F226" s="157"/>
      <c r="G226" s="157"/>
    </row>
    <row r="227" spans="1:7" ht="15.75">
      <c r="A227" s="149" t="s">
        <v>182</v>
      </c>
      <c r="B227" s="146" t="s">
        <v>6</v>
      </c>
      <c r="C227" s="151">
        <v>225</v>
      </c>
      <c r="D227" s="224">
        <f>C227+D267-0.8*D308-D348</f>
        <v>198.38</v>
      </c>
      <c r="E227" s="157">
        <f>D227+E267-0.8*E308-E348</f>
        <v>167.76</v>
      </c>
      <c r="F227" s="157">
        <f>E227+F267-0.8*F308-F348</f>
        <v>133.26999999999998</v>
      </c>
      <c r="G227" s="157">
        <f>F227+G267-0.8*G308-G348</f>
        <v>98.90999999999998</v>
      </c>
    </row>
    <row r="228" spans="1:7" ht="15.75">
      <c r="A228" s="150"/>
      <c r="B228" s="146"/>
      <c r="C228" s="151"/>
      <c r="D228" s="224"/>
      <c r="E228" s="157"/>
      <c r="F228" s="157"/>
      <c r="G228" s="157"/>
    </row>
    <row r="229" spans="1:7" ht="42.75">
      <c r="A229" s="149" t="s">
        <v>249</v>
      </c>
      <c r="B229" s="146" t="s">
        <v>6</v>
      </c>
      <c r="C229" s="151">
        <v>84717</v>
      </c>
      <c r="D229" s="224">
        <f>C229+D269-0.8*D310-D350</f>
        <v>71223.5</v>
      </c>
      <c r="E229" s="157">
        <f>D229+E269-0.8*E310-E350</f>
        <v>57449.81</v>
      </c>
      <c r="F229" s="157">
        <f>E229+F269-0.8*F310-F350</f>
        <v>42919.409999999996</v>
      </c>
      <c r="G229" s="157">
        <f>F229+G269-0.8*G310-G350</f>
        <v>28441.509999999995</v>
      </c>
    </row>
    <row r="230" spans="1:7" ht="15.75">
      <c r="A230" s="150"/>
      <c r="B230" s="146"/>
      <c r="C230" s="151"/>
      <c r="D230" s="224"/>
      <c r="E230" s="157"/>
      <c r="F230" s="157"/>
      <c r="G230" s="157"/>
    </row>
    <row r="231" spans="1:7" ht="28.5">
      <c r="A231" s="149" t="s">
        <v>185</v>
      </c>
      <c r="B231" s="146" t="s">
        <v>6</v>
      </c>
      <c r="C231" s="151">
        <v>2172</v>
      </c>
      <c r="D231" s="224">
        <f>C231+D271-0.8*D312-D352</f>
        <v>1953.321</v>
      </c>
      <c r="E231" s="157">
        <f>D231+E271-0.8*E312-E352</f>
        <v>1731.302</v>
      </c>
      <c r="F231" s="157">
        <f>E231+F271-0.8*F312-F352</f>
        <v>1511.4769999999999</v>
      </c>
      <c r="G231" s="157">
        <f>F231+G271-0.8*G312-G352</f>
        <v>1294.5469999999998</v>
      </c>
    </row>
    <row r="232" spans="1:7" ht="15.75">
      <c r="A232" s="150"/>
      <c r="B232" s="146"/>
      <c r="C232" s="151"/>
      <c r="D232" s="224"/>
      <c r="E232" s="157"/>
      <c r="F232" s="157"/>
      <c r="G232" s="157"/>
    </row>
    <row r="233" spans="1:7" ht="15.75">
      <c r="A233" s="156" t="s">
        <v>250</v>
      </c>
      <c r="B233" s="146" t="s">
        <v>6</v>
      </c>
      <c r="C233" s="151">
        <v>119</v>
      </c>
      <c r="D233" s="224">
        <f>C233+D273-0.8*D314-D354</f>
        <v>89</v>
      </c>
      <c r="E233" s="157">
        <f>D233+E273-0.8*E314-E354</f>
        <v>69</v>
      </c>
      <c r="F233" s="157">
        <f>E233+F273-0.8*F314-F354</f>
        <v>54</v>
      </c>
      <c r="G233" s="157">
        <f>F233+G273-0.8*G314-G354</f>
        <v>44</v>
      </c>
    </row>
    <row r="234" spans="1:7" ht="15.75">
      <c r="A234" s="153"/>
      <c r="B234" s="146"/>
      <c r="C234" s="151"/>
      <c r="D234" s="224"/>
      <c r="E234" s="157"/>
      <c r="F234" s="157"/>
      <c r="G234" s="157"/>
    </row>
    <row r="235" spans="1:7" ht="15.75" customHeight="1">
      <c r="A235" s="149" t="s">
        <v>251</v>
      </c>
      <c r="B235" s="146" t="s">
        <v>6</v>
      </c>
      <c r="C235" s="151">
        <v>9586</v>
      </c>
      <c r="D235" s="224">
        <f>C235+D275-0.8*D316-D356</f>
        <v>6576.923</v>
      </c>
      <c r="E235" s="157">
        <f>D235+E275-0.8*E316-E356</f>
        <v>3567.8459999999995</v>
      </c>
      <c r="F235" s="157">
        <f>E235+F275-0.8*F316-F356</f>
        <v>2467.8459999999995</v>
      </c>
      <c r="G235" s="157">
        <f>F235+G275-0.8*G316-G356</f>
        <v>1967.8459999999995</v>
      </c>
    </row>
    <row r="236" spans="1:7" ht="15.75">
      <c r="A236" s="153"/>
      <c r="B236" s="146"/>
      <c r="C236" s="151"/>
      <c r="D236" s="224"/>
      <c r="E236" s="157"/>
      <c r="F236" s="157"/>
      <c r="G236" s="157"/>
    </row>
    <row r="237" spans="1:7" ht="28.5">
      <c r="A237" s="149" t="s">
        <v>252</v>
      </c>
      <c r="B237" s="146" t="s">
        <v>6</v>
      </c>
      <c r="C237" s="151">
        <v>1830</v>
      </c>
      <c r="D237" s="224">
        <f>C237+D277-0.8*D318-D358</f>
        <v>2685.0299999999997</v>
      </c>
      <c r="E237" s="157">
        <f>D237+E277-0.8*E318-E358</f>
        <v>3548.7519999999995</v>
      </c>
      <c r="F237" s="157">
        <f>E237+F277-0.8*F318-F358</f>
        <v>4329.464</v>
      </c>
      <c r="G237" s="157">
        <f>F237+G277-0.8*G318-G358</f>
        <v>5048.255999999999</v>
      </c>
    </row>
    <row r="238" spans="1:7" ht="15.75">
      <c r="A238" s="153"/>
      <c r="B238" s="148"/>
      <c r="C238" s="151"/>
      <c r="D238" s="224"/>
      <c r="E238" s="157"/>
      <c r="F238" s="157"/>
      <c r="G238" s="157"/>
    </row>
    <row r="239" spans="1:7" ht="28.5">
      <c r="A239" s="149" t="s">
        <v>188</v>
      </c>
      <c r="B239" s="146" t="s">
        <v>6</v>
      </c>
      <c r="C239" s="151">
        <v>328999</v>
      </c>
      <c r="D239" s="224">
        <f>C239+D279-0.8*D320-D360</f>
        <v>330793.904</v>
      </c>
      <c r="E239" s="157">
        <f>D239+E279-0.8*E320-E360</f>
        <v>332556.49799999996</v>
      </c>
      <c r="F239" s="157">
        <f>E239+F279-0.8*F320-F360</f>
        <v>334372.632</v>
      </c>
      <c r="G239" s="157">
        <f>F239+G279-0.8*G320-G360</f>
        <v>336262.09599999996</v>
      </c>
    </row>
    <row r="240" spans="1:7" ht="15.75">
      <c r="A240" s="153"/>
      <c r="B240" s="146"/>
      <c r="C240" s="151"/>
      <c r="D240" s="224"/>
      <c r="E240" s="157"/>
      <c r="F240" s="157"/>
      <c r="G240" s="157"/>
    </row>
    <row r="241" spans="1:7" ht="28.5">
      <c r="A241" s="149" t="s">
        <v>253</v>
      </c>
      <c r="B241" s="146" t="s">
        <v>6</v>
      </c>
      <c r="C241" s="151">
        <v>4011</v>
      </c>
      <c r="D241" s="224">
        <f>C241+D281-0.8*D322-D362</f>
        <v>3795.75</v>
      </c>
      <c r="E241" s="157">
        <f>D241+E281-0.8*E322-E362</f>
        <v>3524.25</v>
      </c>
      <c r="F241" s="157">
        <f>E241+F281-0.8*F322-F362</f>
        <v>3192.25</v>
      </c>
      <c r="G241" s="157">
        <f>F241+G281-0.8*G322-G362</f>
        <v>2795.5</v>
      </c>
    </row>
    <row r="242" spans="1:7" ht="15.75">
      <c r="A242" s="150"/>
      <c r="B242" s="146"/>
      <c r="C242" s="151"/>
      <c r="D242" s="224"/>
      <c r="E242" s="157"/>
      <c r="F242" s="157"/>
      <c r="G242" s="157"/>
    </row>
    <row r="243" spans="1:7" ht="42.75">
      <c r="A243" s="149" t="s">
        <v>189</v>
      </c>
      <c r="B243" s="146" t="s">
        <v>6</v>
      </c>
      <c r="C243" s="151">
        <v>110</v>
      </c>
      <c r="D243" s="224">
        <f>C243+D283-0.8*D324-D364</f>
        <v>94.356</v>
      </c>
      <c r="E243" s="157">
        <f>D243+E283-0.8*E324-E364</f>
        <v>78.71199999999999</v>
      </c>
      <c r="F243" s="157">
        <f>E243+F283-0.8*F324-F364</f>
        <v>63.06799999999999</v>
      </c>
      <c r="G243" s="157">
        <f>F243+G283-0.8*G324-G364</f>
        <v>47.42399999999999</v>
      </c>
    </row>
    <row r="244" spans="1:7" ht="15.75">
      <c r="A244" s="149"/>
      <c r="B244" s="146"/>
      <c r="C244" s="151"/>
      <c r="D244" s="224"/>
      <c r="E244" s="157"/>
      <c r="F244" s="157"/>
      <c r="G244" s="157"/>
    </row>
    <row r="245" spans="1:7" ht="42.75">
      <c r="A245" s="149" t="s">
        <v>190</v>
      </c>
      <c r="B245" s="146" t="s">
        <v>6</v>
      </c>
      <c r="C245" s="151">
        <v>436078</v>
      </c>
      <c r="D245" s="224">
        <f>C245+D285-0.8*D326-D366</f>
        <v>561960.398</v>
      </c>
      <c r="E245" s="157">
        <f>D245+E285-0.8*E326-E366</f>
        <v>560197.0360000001</v>
      </c>
      <c r="F245" s="157">
        <f>E245+F285-0.8*F326-F366</f>
        <v>628854.6740000001</v>
      </c>
      <c r="G245" s="157">
        <f>F245+G285-0.8*G326-G366</f>
        <v>714148.9120000001</v>
      </c>
    </row>
    <row r="246" spans="1:7" ht="15.75">
      <c r="A246" s="149"/>
      <c r="B246" s="146"/>
      <c r="C246" s="151"/>
      <c r="D246" s="224"/>
      <c r="E246" s="157"/>
      <c r="F246" s="157"/>
      <c r="G246" s="157"/>
    </row>
    <row r="247" spans="1:7" ht="15.75">
      <c r="A247" s="149" t="s">
        <v>254</v>
      </c>
      <c r="B247" s="146" t="s">
        <v>6</v>
      </c>
      <c r="C247" s="151">
        <v>383549</v>
      </c>
      <c r="D247" s="224">
        <f>C247+D287-0.8*D328-D368</f>
        <v>368349.35</v>
      </c>
      <c r="E247" s="157">
        <f>D247+E287-0.8*E328-E368</f>
        <v>353456.94999999995</v>
      </c>
      <c r="F247" s="157">
        <f>E247+F287-0.8*F328-F368</f>
        <v>338826.79999999993</v>
      </c>
      <c r="G247" s="157">
        <f>F247+G287-0.8*G328-G368</f>
        <v>324384.1499999999</v>
      </c>
    </row>
    <row r="248" spans="1:7" ht="15.75">
      <c r="A248" s="149"/>
      <c r="B248" s="146"/>
      <c r="C248" s="151"/>
      <c r="D248" s="224"/>
      <c r="E248" s="157"/>
      <c r="F248" s="157"/>
      <c r="G248" s="157"/>
    </row>
    <row r="249" spans="1:7" ht="28.5">
      <c r="A249" s="149" t="s">
        <v>192</v>
      </c>
      <c r="B249" s="146" t="s">
        <v>6</v>
      </c>
      <c r="C249" s="151">
        <v>201781</v>
      </c>
      <c r="D249" s="224">
        <f>C249+D289-0.8*D330-D370</f>
        <v>183193.66999999998</v>
      </c>
      <c r="E249" s="157">
        <f>D249+E289-0.8*E330-E370</f>
        <v>163740.5</v>
      </c>
      <c r="F249" s="157">
        <f>E249+F289-0.8*F330-F370</f>
        <v>144053.45</v>
      </c>
      <c r="G249" s="157">
        <f>F249+G289-0.8*G330-G370</f>
        <v>124325.28000000001</v>
      </c>
    </row>
    <row r="250" spans="1:7" ht="15.75">
      <c r="A250" s="149"/>
      <c r="B250" s="146"/>
      <c r="C250" s="151"/>
      <c r="D250" s="224"/>
      <c r="E250" s="157"/>
      <c r="F250" s="157"/>
      <c r="G250" s="157"/>
    </row>
    <row r="251" spans="1:7" ht="42.75">
      <c r="A251" s="149" t="s">
        <v>193</v>
      </c>
      <c r="B251" s="146" t="s">
        <v>6</v>
      </c>
      <c r="C251" s="151">
        <v>98449</v>
      </c>
      <c r="D251" s="224">
        <f>C251+D291-0.8*D332-D372</f>
        <v>101115.614</v>
      </c>
      <c r="E251" s="157">
        <f>D251+E291-0.8*E332-E372</f>
        <v>103882.598</v>
      </c>
      <c r="F251" s="157">
        <f>E251+F291-0.8*F332-F372</f>
        <v>106909.14199999999</v>
      </c>
      <c r="G251" s="157">
        <f>F251+G291-0.8*G332-G372</f>
        <v>109965.12599999999</v>
      </c>
    </row>
    <row r="252" spans="1:7" ht="15.75">
      <c r="A252" s="149"/>
      <c r="B252" s="146"/>
      <c r="C252" s="151"/>
      <c r="D252" s="224"/>
      <c r="E252" s="157"/>
      <c r="F252" s="157"/>
      <c r="G252" s="157"/>
    </row>
    <row r="253" spans="1:7" ht="15.75">
      <c r="A253" s="149" t="s">
        <v>194</v>
      </c>
      <c r="B253" s="146" t="s">
        <v>6</v>
      </c>
      <c r="C253" s="151">
        <v>3521</v>
      </c>
      <c r="D253" s="224">
        <f>C253+D293-0.8*D334-D374</f>
        <v>3521</v>
      </c>
      <c r="E253" s="157">
        <f>D253+E293-0.8*E334-E374</f>
        <v>3521</v>
      </c>
      <c r="F253" s="157">
        <f>E253+F293-0.8*F334-F374</f>
        <v>3521</v>
      </c>
      <c r="G253" s="157">
        <f>F253+G293-0.8*G334-G374</f>
        <v>3521</v>
      </c>
    </row>
    <row r="254" spans="1:7" ht="15.75">
      <c r="A254" s="144"/>
      <c r="B254" s="89"/>
      <c r="C254" s="177"/>
      <c r="D254" s="225"/>
      <c r="E254" s="177"/>
      <c r="F254" s="75"/>
      <c r="G254" s="75"/>
    </row>
    <row r="255" spans="1:7" ht="43.5">
      <c r="A255" s="185" t="s">
        <v>113</v>
      </c>
      <c r="B255" s="158" t="s">
        <v>6</v>
      </c>
      <c r="C255" s="178">
        <v>1328811</v>
      </c>
      <c r="D255" s="226">
        <f>D257+D261+D263+D265+D267+D269+D277+D279+D281+D285+D287+D289+D291</f>
        <v>658503</v>
      </c>
      <c r="E255" s="178">
        <f>E257+E261+E263+E265+E267+E269+E277+E279+E281+E285+E287+E289+E291</f>
        <v>610325</v>
      </c>
      <c r="F255" s="178">
        <f>F257+F261+F263+F265+F267+F269+F277+F279+F281+F285+F287+F289+F291</f>
        <v>546525</v>
      </c>
      <c r="G255" s="178">
        <f>G257+G261+G263+G265+G267+G269+G277+G279+G281+G285+G287+G289+G291</f>
        <v>578545</v>
      </c>
    </row>
    <row r="256" spans="1:7" ht="30">
      <c r="A256" s="147" t="s">
        <v>91</v>
      </c>
      <c r="B256" s="148"/>
      <c r="C256" s="148"/>
      <c r="D256" s="227"/>
      <c r="E256" s="148"/>
      <c r="F256" s="148"/>
      <c r="G256" s="148"/>
    </row>
    <row r="257" spans="1:7" ht="28.5">
      <c r="A257" s="149" t="s">
        <v>246</v>
      </c>
      <c r="B257" s="146" t="s">
        <v>6</v>
      </c>
      <c r="C257" s="151">
        <v>17254</v>
      </c>
      <c r="D257" s="227">
        <v>17320</v>
      </c>
      <c r="E257" s="148">
        <v>17150</v>
      </c>
      <c r="F257" s="159">
        <v>16500</v>
      </c>
      <c r="G257" s="159">
        <v>16350</v>
      </c>
    </row>
    <row r="258" spans="1:7" ht="15.75">
      <c r="A258" s="153"/>
      <c r="B258" s="146"/>
      <c r="C258" s="151"/>
      <c r="D258" s="227"/>
      <c r="E258" s="148"/>
      <c r="F258" s="159"/>
      <c r="G258" s="159"/>
    </row>
    <row r="259" spans="1:7" ht="15.75">
      <c r="A259" s="149" t="s">
        <v>198</v>
      </c>
      <c r="B259" s="146" t="s">
        <v>6</v>
      </c>
      <c r="C259" s="151"/>
      <c r="D259" s="227"/>
      <c r="E259" s="148"/>
      <c r="F259" s="159"/>
      <c r="G259" s="159"/>
    </row>
    <row r="260" spans="1:7" ht="15.75">
      <c r="A260" s="153"/>
      <c r="B260" s="146"/>
      <c r="C260" s="151"/>
      <c r="D260" s="227"/>
      <c r="E260" s="148"/>
      <c r="F260" s="159"/>
      <c r="G260" s="159"/>
    </row>
    <row r="261" spans="1:7" ht="15.75">
      <c r="A261" s="149" t="s">
        <v>181</v>
      </c>
      <c r="B261" s="146" t="s">
        <v>6</v>
      </c>
      <c r="C261" s="151">
        <v>1081703</v>
      </c>
      <c r="D261" s="227">
        <v>433410</v>
      </c>
      <c r="E261" s="148">
        <v>511540</v>
      </c>
      <c r="F261" s="159">
        <v>374130</v>
      </c>
      <c r="G261" s="159">
        <v>385450</v>
      </c>
    </row>
    <row r="262" spans="1:7" ht="15.75">
      <c r="A262" s="150"/>
      <c r="B262" s="148"/>
      <c r="C262" s="148"/>
      <c r="D262" s="227"/>
      <c r="E262" s="148"/>
      <c r="F262" s="159"/>
      <c r="G262" s="159"/>
    </row>
    <row r="263" spans="1:7" ht="42.75">
      <c r="A263" s="152" t="s">
        <v>247</v>
      </c>
      <c r="B263" s="146" t="s">
        <v>6</v>
      </c>
      <c r="C263" s="151">
        <v>11561</v>
      </c>
      <c r="D263" s="227">
        <v>11800</v>
      </c>
      <c r="E263" s="148">
        <v>11950</v>
      </c>
      <c r="F263" s="159">
        <v>12100</v>
      </c>
      <c r="G263" s="159">
        <v>12150</v>
      </c>
    </row>
    <row r="264" spans="1:7" ht="15.75">
      <c r="A264" s="150"/>
      <c r="B264" s="146"/>
      <c r="C264" s="151"/>
      <c r="D264" s="227"/>
      <c r="E264" s="148"/>
      <c r="F264" s="159"/>
      <c r="G264" s="159"/>
    </row>
    <row r="265" spans="1:7" ht="57">
      <c r="A265" s="154" t="s">
        <v>248</v>
      </c>
      <c r="B265" s="146" t="s">
        <v>6</v>
      </c>
      <c r="C265" s="151">
        <v>11707</v>
      </c>
      <c r="D265" s="227">
        <v>5150</v>
      </c>
      <c r="E265" s="148">
        <v>5210</v>
      </c>
      <c r="F265" s="159">
        <v>5350</v>
      </c>
      <c r="G265" s="159">
        <v>5380</v>
      </c>
    </row>
    <row r="266" spans="1:7" ht="15.75">
      <c r="A266" s="150"/>
      <c r="B266" s="148"/>
      <c r="C266" s="151"/>
      <c r="D266" s="227"/>
      <c r="E266" s="148"/>
      <c r="F266" s="159"/>
      <c r="G266" s="159"/>
    </row>
    <row r="267" spans="1:7" ht="15.75">
      <c r="A267" s="149" t="s">
        <v>182</v>
      </c>
      <c r="B267" s="146" t="s">
        <v>6</v>
      </c>
      <c r="C267" s="151">
        <v>0</v>
      </c>
      <c r="D267" s="227">
        <v>25</v>
      </c>
      <c r="E267" s="148">
        <v>25</v>
      </c>
      <c r="F267" s="159">
        <v>25</v>
      </c>
      <c r="G267" s="159">
        <v>25</v>
      </c>
    </row>
    <row r="268" spans="1:7" ht="15.75">
      <c r="A268" s="150"/>
      <c r="B268" s="146"/>
      <c r="C268" s="151"/>
      <c r="D268" s="227"/>
      <c r="E268" s="148"/>
      <c r="F268" s="159"/>
      <c r="G268" s="159"/>
    </row>
    <row r="269" spans="1:7" ht="42.75">
      <c r="A269" s="149" t="s">
        <v>249</v>
      </c>
      <c r="B269" s="146" t="s">
        <v>6</v>
      </c>
      <c r="C269" s="151">
        <v>33380</v>
      </c>
      <c r="D269" s="227">
        <v>5150</v>
      </c>
      <c r="E269" s="148">
        <v>5210</v>
      </c>
      <c r="F269" s="159">
        <v>5580</v>
      </c>
      <c r="G269" s="159">
        <v>5810</v>
      </c>
    </row>
    <row r="270" spans="1:7" ht="15.75">
      <c r="A270" s="153"/>
      <c r="B270" s="146"/>
      <c r="C270" s="151"/>
      <c r="D270" s="227"/>
      <c r="E270" s="148"/>
      <c r="F270" s="159"/>
      <c r="G270" s="159"/>
    </row>
    <row r="271" spans="1:7" ht="28.5">
      <c r="A271" s="149" t="s">
        <v>185</v>
      </c>
      <c r="B271" s="146" t="s">
        <v>6</v>
      </c>
      <c r="C271" s="151"/>
      <c r="D271" s="227"/>
      <c r="E271" s="148"/>
      <c r="F271" s="159"/>
      <c r="G271" s="159"/>
    </row>
    <row r="272" spans="1:7" ht="15.75">
      <c r="A272" s="150"/>
      <c r="B272" s="148"/>
      <c r="C272" s="151"/>
      <c r="D272" s="227"/>
      <c r="E272" s="148"/>
      <c r="F272" s="159"/>
      <c r="G272" s="159"/>
    </row>
    <row r="273" spans="1:7" ht="15.75">
      <c r="A273" s="156" t="s">
        <v>250</v>
      </c>
      <c r="B273" s="148" t="s">
        <v>6</v>
      </c>
      <c r="C273" s="151"/>
      <c r="D273" s="227"/>
      <c r="E273" s="148"/>
      <c r="F273" s="159"/>
      <c r="G273" s="159"/>
    </row>
    <row r="274" spans="1:7" ht="16.5" customHeight="1">
      <c r="A274" s="150"/>
      <c r="B274" s="148"/>
      <c r="C274" s="151"/>
      <c r="D274" s="227"/>
      <c r="E274" s="148"/>
      <c r="F274" s="159"/>
      <c r="G274" s="159"/>
    </row>
    <row r="275" spans="1:7" ht="16.5" customHeight="1">
      <c r="A275" s="149" t="s">
        <v>255</v>
      </c>
      <c r="B275" s="148" t="s">
        <v>6</v>
      </c>
      <c r="C275" s="151"/>
      <c r="D275" s="227"/>
      <c r="E275" s="148"/>
      <c r="F275" s="159"/>
      <c r="G275" s="159"/>
    </row>
    <row r="276" spans="1:7" ht="15.75">
      <c r="A276" s="150"/>
      <c r="B276" s="148"/>
      <c r="C276" s="151"/>
      <c r="D276" s="227"/>
      <c r="E276" s="148"/>
      <c r="F276" s="159"/>
      <c r="G276" s="159"/>
    </row>
    <row r="277" spans="1:7" ht="28.5">
      <c r="A277" s="149" t="s">
        <v>252</v>
      </c>
      <c r="B277" s="148" t="s">
        <v>6</v>
      </c>
      <c r="C277" s="151">
        <v>3449</v>
      </c>
      <c r="D277" s="227">
        <v>1500</v>
      </c>
      <c r="E277" s="148">
        <v>1650</v>
      </c>
      <c r="F277" s="159">
        <v>1710</v>
      </c>
      <c r="G277" s="159">
        <v>1800</v>
      </c>
    </row>
    <row r="278" spans="1:7" ht="15.75">
      <c r="A278" s="150"/>
      <c r="B278" s="148"/>
      <c r="C278" s="151"/>
      <c r="D278" s="227"/>
      <c r="E278" s="148"/>
      <c r="F278" s="159"/>
      <c r="G278" s="159"/>
    </row>
    <row r="279" spans="1:7" ht="28.5">
      <c r="A279" s="149" t="s">
        <v>188</v>
      </c>
      <c r="B279" s="148" t="s">
        <v>6</v>
      </c>
      <c r="C279" s="151">
        <v>40724</v>
      </c>
      <c r="D279" s="227">
        <v>12110</v>
      </c>
      <c r="E279" s="148">
        <v>12120</v>
      </c>
      <c r="F279" s="159">
        <v>12200</v>
      </c>
      <c r="G279" s="159">
        <v>12300</v>
      </c>
    </row>
    <row r="280" spans="1:7" ht="15.75">
      <c r="A280" s="150"/>
      <c r="B280" s="148"/>
      <c r="C280" s="151"/>
      <c r="D280" s="227"/>
      <c r="E280" s="148"/>
      <c r="F280" s="159"/>
      <c r="G280" s="159"/>
    </row>
    <row r="281" spans="1:7" ht="28.5">
      <c r="A281" s="149" t="s">
        <v>253</v>
      </c>
      <c r="B281" s="148" t="s">
        <v>6</v>
      </c>
      <c r="C281" s="151">
        <v>1146</v>
      </c>
      <c r="D281" s="227">
        <v>1200</v>
      </c>
      <c r="E281" s="148">
        <v>1250</v>
      </c>
      <c r="F281" s="159">
        <v>1300</v>
      </c>
      <c r="G281" s="159">
        <v>1350</v>
      </c>
    </row>
    <row r="282" spans="1:7" ht="15.75">
      <c r="A282" s="150"/>
      <c r="B282" s="148"/>
      <c r="C282" s="151"/>
      <c r="D282" s="227"/>
      <c r="E282" s="148"/>
      <c r="F282" s="159"/>
      <c r="G282" s="159"/>
    </row>
    <row r="283" spans="1:7" ht="42.75">
      <c r="A283" s="149" t="s">
        <v>189</v>
      </c>
      <c r="B283" s="148" t="s">
        <v>6</v>
      </c>
      <c r="C283" s="151"/>
      <c r="D283" s="227"/>
      <c r="E283" s="148"/>
      <c r="F283" s="159"/>
      <c r="G283" s="159"/>
    </row>
    <row r="284" spans="1:7" ht="15.75">
      <c r="A284" s="149"/>
      <c r="B284" s="148"/>
      <c r="C284" s="151"/>
      <c r="D284" s="227"/>
      <c r="E284" s="148"/>
      <c r="F284" s="159"/>
      <c r="G284" s="159"/>
    </row>
    <row r="285" spans="1:7" ht="42.75">
      <c r="A285" s="149" t="s">
        <v>190</v>
      </c>
      <c r="B285" s="148"/>
      <c r="C285" s="151">
        <v>111668</v>
      </c>
      <c r="D285" s="227">
        <v>154038</v>
      </c>
      <c r="E285" s="148">
        <v>26960</v>
      </c>
      <c r="F285" s="159">
        <v>100000</v>
      </c>
      <c r="G285" s="159">
        <v>120000</v>
      </c>
    </row>
    <row r="286" spans="1:7" ht="15.75">
      <c r="A286" s="149"/>
      <c r="B286" s="148"/>
      <c r="C286" s="151"/>
      <c r="D286" s="227"/>
      <c r="E286" s="148"/>
      <c r="F286" s="159"/>
      <c r="G286" s="159"/>
    </row>
    <row r="287" spans="1:7" ht="15.75">
      <c r="A287" s="149" t="s">
        <v>254</v>
      </c>
      <c r="B287" s="148" t="s">
        <v>6</v>
      </c>
      <c r="C287" s="151">
        <v>2426</v>
      </c>
      <c r="D287" s="227">
        <v>2600</v>
      </c>
      <c r="E287" s="148">
        <v>2800</v>
      </c>
      <c r="F287" s="159">
        <v>2850</v>
      </c>
      <c r="G287" s="159">
        <v>2910</v>
      </c>
    </row>
    <row r="288" spans="1:7" ht="15.75">
      <c r="A288" s="149"/>
      <c r="B288" s="148"/>
      <c r="C288" s="151"/>
      <c r="D288" s="227"/>
      <c r="E288" s="148"/>
      <c r="F288" s="159"/>
      <c r="G288" s="159"/>
    </row>
    <row r="289" spans="1:7" ht="28.5">
      <c r="A289" s="149" t="s">
        <v>192</v>
      </c>
      <c r="B289" s="148" t="s">
        <v>6</v>
      </c>
      <c r="C289" s="151">
        <v>11095</v>
      </c>
      <c r="D289" s="227">
        <v>11100</v>
      </c>
      <c r="E289" s="148">
        <v>11250</v>
      </c>
      <c r="F289" s="159">
        <v>11300</v>
      </c>
      <c r="G289" s="159">
        <v>11500</v>
      </c>
    </row>
    <row r="290" spans="1:7" ht="15.75">
      <c r="A290" s="149"/>
      <c r="B290" s="148"/>
      <c r="C290" s="151"/>
      <c r="D290" s="227"/>
      <c r="E290" s="148"/>
      <c r="F290" s="159"/>
      <c r="G290" s="159"/>
    </row>
    <row r="291" spans="1:7" ht="42.75">
      <c r="A291" s="149" t="s">
        <v>193</v>
      </c>
      <c r="B291" s="148" t="s">
        <v>6</v>
      </c>
      <c r="C291" s="151">
        <v>2698</v>
      </c>
      <c r="D291" s="227">
        <v>3100</v>
      </c>
      <c r="E291" s="148">
        <v>3210</v>
      </c>
      <c r="F291" s="159">
        <v>3480</v>
      </c>
      <c r="G291" s="159">
        <v>3520</v>
      </c>
    </row>
    <row r="292" spans="1:7" ht="15.75">
      <c r="A292" s="149"/>
      <c r="B292" s="148"/>
      <c r="C292" s="151"/>
      <c r="D292" s="227"/>
      <c r="E292" s="148"/>
      <c r="F292" s="159"/>
      <c r="G292" s="159"/>
    </row>
    <row r="293" spans="1:7" ht="15.75">
      <c r="A293" s="149" t="s">
        <v>194</v>
      </c>
      <c r="B293" s="148" t="s">
        <v>6</v>
      </c>
      <c r="C293" s="151"/>
      <c r="D293" s="227"/>
      <c r="E293" s="148"/>
      <c r="F293" s="159"/>
      <c r="G293" s="159"/>
    </row>
    <row r="294" spans="1:7" ht="15.75">
      <c r="A294" s="144"/>
      <c r="B294" s="89"/>
      <c r="C294" s="177"/>
      <c r="D294" s="225"/>
      <c r="E294" s="177"/>
      <c r="F294" s="75"/>
      <c r="G294" s="75"/>
    </row>
    <row r="295" spans="1:7" ht="9" customHeight="1">
      <c r="A295" s="71"/>
      <c r="B295" s="89"/>
      <c r="C295" s="177"/>
      <c r="D295" s="225"/>
      <c r="E295" s="177"/>
      <c r="F295" s="75"/>
      <c r="G295" s="75"/>
    </row>
    <row r="296" spans="1:7" ht="31.5" customHeight="1">
      <c r="A296" s="184" t="s">
        <v>38</v>
      </c>
      <c r="B296" s="148" t="s">
        <v>6</v>
      </c>
      <c r="C296" s="151">
        <f>C298+C302+C304+C306+C308+C310+C312+C318+C320+C326+C328+C330</f>
        <v>231429</v>
      </c>
      <c r="D296" s="224">
        <f>D298+D302+D304+D306+D308+D310+D312+D318+D320+D326+D328+D330</f>
        <v>89078</v>
      </c>
      <c r="E296" s="151">
        <f>E298+E302+E304+E306+E308+E310+E312+E318+E320+E326+E328+E330</f>
        <v>86742</v>
      </c>
      <c r="F296" s="151">
        <f>F298+F302+F304+F306+F308+F310+F312+F318+F320+F326+F328+F330</f>
        <v>83606</v>
      </c>
      <c r="G296" s="151">
        <f>G298+G302+G304+G306+G308+G310+G312+G318+G320+G326+G328+G330</f>
        <v>82555</v>
      </c>
    </row>
    <row r="297" spans="1:7" ht="30">
      <c r="A297" s="147" t="s">
        <v>91</v>
      </c>
      <c r="B297" s="148"/>
      <c r="C297" s="151"/>
      <c r="D297" s="227"/>
      <c r="E297" s="148"/>
      <c r="F297" s="148"/>
      <c r="G297" s="148"/>
    </row>
    <row r="298" spans="1:7" ht="28.5">
      <c r="A298" s="149" t="s">
        <v>246</v>
      </c>
      <c r="B298" s="148" t="s">
        <v>6</v>
      </c>
      <c r="C298" s="151">
        <v>46987</v>
      </c>
      <c r="D298" s="227">
        <v>23510</v>
      </c>
      <c r="E298" s="148">
        <v>23120</v>
      </c>
      <c r="F298" s="159">
        <v>22950</v>
      </c>
      <c r="G298" s="159">
        <v>22580</v>
      </c>
    </row>
    <row r="299" spans="1:7" ht="15.75">
      <c r="A299" s="150"/>
      <c r="B299" s="148"/>
      <c r="C299" s="151"/>
      <c r="D299" s="227"/>
      <c r="E299" s="148"/>
      <c r="F299" s="159"/>
      <c r="G299" s="159"/>
    </row>
    <row r="300" spans="1:7" ht="15.75">
      <c r="A300" s="149" t="s">
        <v>198</v>
      </c>
      <c r="B300" s="148" t="s">
        <v>6</v>
      </c>
      <c r="C300" s="151"/>
      <c r="D300" s="227"/>
      <c r="E300" s="148"/>
      <c r="F300" s="159"/>
      <c r="G300" s="159"/>
    </row>
    <row r="301" spans="1:7" ht="15.75">
      <c r="A301" s="153"/>
      <c r="B301" s="148"/>
      <c r="C301" s="151"/>
      <c r="D301" s="224"/>
      <c r="E301" s="151"/>
      <c r="F301" s="151"/>
      <c r="G301" s="151"/>
    </row>
    <row r="302" spans="1:7" ht="15.75">
      <c r="A302" s="149" t="s">
        <v>181</v>
      </c>
      <c r="B302" s="148" t="s">
        <v>6</v>
      </c>
      <c r="C302" s="151">
        <v>41982</v>
      </c>
      <c r="D302" s="227">
        <v>26800</v>
      </c>
      <c r="E302" s="148">
        <v>23120</v>
      </c>
      <c r="F302" s="159">
        <v>18110</v>
      </c>
      <c r="G302" s="159">
        <v>16150</v>
      </c>
    </row>
    <row r="303" spans="1:7" ht="15">
      <c r="A303" s="150"/>
      <c r="B303" s="148"/>
      <c r="C303" s="151"/>
      <c r="D303" s="227"/>
      <c r="E303" s="148"/>
      <c r="F303" s="159"/>
      <c r="G303" s="159"/>
    </row>
    <row r="304" spans="1:7" ht="42.75">
      <c r="A304" s="152" t="s">
        <v>247</v>
      </c>
      <c r="B304" s="146" t="s">
        <v>6</v>
      </c>
      <c r="C304" s="151">
        <v>52</v>
      </c>
      <c r="D304" s="227">
        <v>48</v>
      </c>
      <c r="E304" s="148">
        <v>45</v>
      </c>
      <c r="F304" s="159">
        <v>43</v>
      </c>
      <c r="G304" s="159">
        <v>40</v>
      </c>
    </row>
    <row r="305" spans="1:7" ht="15.75">
      <c r="A305" s="150"/>
      <c r="B305" s="146"/>
      <c r="C305" s="151"/>
      <c r="D305" s="227"/>
      <c r="E305" s="148"/>
      <c r="F305" s="159"/>
      <c r="G305" s="159"/>
    </row>
    <row r="306" spans="1:7" ht="57">
      <c r="A306" s="154" t="s">
        <v>248</v>
      </c>
      <c r="B306" s="146" t="s">
        <v>6</v>
      </c>
      <c r="C306" s="151">
        <v>1221</v>
      </c>
      <c r="D306" s="227">
        <v>1110</v>
      </c>
      <c r="E306" s="148">
        <v>1130</v>
      </c>
      <c r="F306" s="159">
        <v>1150</v>
      </c>
      <c r="G306" s="159">
        <v>1210</v>
      </c>
    </row>
    <row r="307" spans="1:7" ht="15.75">
      <c r="A307" s="150"/>
      <c r="B307" s="148"/>
      <c r="C307" s="151"/>
      <c r="D307" s="227"/>
      <c r="E307" s="148"/>
      <c r="F307" s="159"/>
      <c r="G307" s="159"/>
    </row>
    <row r="308" spans="1:7" ht="18" customHeight="1">
      <c r="A308" s="149" t="s">
        <v>182</v>
      </c>
      <c r="B308" s="146" t="s">
        <v>6</v>
      </c>
      <c r="C308" s="151">
        <v>383</v>
      </c>
      <c r="D308" s="227">
        <v>20</v>
      </c>
      <c r="E308" s="148">
        <v>25</v>
      </c>
      <c r="F308" s="159">
        <v>30</v>
      </c>
      <c r="G308" s="159">
        <v>30</v>
      </c>
    </row>
    <row r="309" spans="1:7" ht="18" customHeight="1">
      <c r="A309" s="150"/>
      <c r="B309" s="148"/>
      <c r="C309" s="151"/>
      <c r="D309" s="227"/>
      <c r="E309" s="148"/>
      <c r="F309" s="159"/>
      <c r="G309" s="159"/>
    </row>
    <row r="310" spans="1:7" ht="42.75">
      <c r="A310" s="149" t="s">
        <v>249</v>
      </c>
      <c r="B310" s="146" t="s">
        <v>6</v>
      </c>
      <c r="C310" s="151">
        <v>16563</v>
      </c>
      <c r="D310" s="227">
        <v>4810</v>
      </c>
      <c r="E310" s="148">
        <v>5240</v>
      </c>
      <c r="F310" s="159">
        <v>6850</v>
      </c>
      <c r="G310" s="159">
        <v>7310</v>
      </c>
    </row>
    <row r="311" spans="1:7" ht="15.75">
      <c r="A311" s="150"/>
      <c r="B311" s="148"/>
      <c r="C311" s="151"/>
      <c r="D311" s="227"/>
      <c r="E311" s="148"/>
      <c r="F311" s="159"/>
      <c r="G311" s="159"/>
    </row>
    <row r="312" spans="1:7" ht="28.5">
      <c r="A312" s="149" t="s">
        <v>185</v>
      </c>
      <c r="B312" s="146" t="s">
        <v>6</v>
      </c>
      <c r="C312" s="151">
        <v>334</v>
      </c>
      <c r="D312" s="227">
        <v>15</v>
      </c>
      <c r="E312" s="148">
        <v>20</v>
      </c>
      <c r="F312" s="159">
        <v>18</v>
      </c>
      <c r="G312" s="159">
        <v>15</v>
      </c>
    </row>
    <row r="313" spans="1:7" ht="15.75">
      <c r="A313" s="150"/>
      <c r="B313" s="148"/>
      <c r="C313" s="151"/>
      <c r="D313" s="227"/>
      <c r="E313" s="148"/>
      <c r="F313" s="159"/>
      <c r="G313" s="159"/>
    </row>
    <row r="314" spans="1:7" ht="15.75">
      <c r="A314" s="156" t="s">
        <v>250</v>
      </c>
      <c r="B314" s="146" t="s">
        <v>6</v>
      </c>
      <c r="C314" s="151"/>
      <c r="D314" s="227"/>
      <c r="E314" s="148"/>
      <c r="F314" s="159"/>
      <c r="G314" s="159"/>
    </row>
    <row r="315" spans="1:7" ht="15.75">
      <c r="A315" s="150"/>
      <c r="B315" s="148"/>
      <c r="C315" s="151"/>
      <c r="D315" s="227"/>
      <c r="E315" s="148"/>
      <c r="F315" s="159"/>
      <c r="G315" s="159"/>
    </row>
    <row r="316" spans="1:7" ht="28.5">
      <c r="A316" s="149" t="s">
        <v>251</v>
      </c>
      <c r="B316" s="146" t="s">
        <v>6</v>
      </c>
      <c r="C316" s="151"/>
      <c r="D316" s="227"/>
      <c r="E316" s="148"/>
      <c r="F316" s="159"/>
      <c r="G316" s="159"/>
    </row>
    <row r="317" spans="1:7" ht="15.75">
      <c r="A317" s="150"/>
      <c r="B317" s="148"/>
      <c r="C317" s="151"/>
      <c r="D317" s="227"/>
      <c r="E317" s="148"/>
      <c r="F317" s="159"/>
      <c r="G317" s="159"/>
    </row>
    <row r="318" spans="1:7" ht="28.5">
      <c r="A318" s="149" t="s">
        <v>252</v>
      </c>
      <c r="B318" s="146" t="s">
        <v>6</v>
      </c>
      <c r="C318" s="151">
        <v>61</v>
      </c>
      <c r="D318" s="227">
        <v>65</v>
      </c>
      <c r="E318" s="148">
        <v>72</v>
      </c>
      <c r="F318" s="159">
        <v>75</v>
      </c>
      <c r="G318" s="159">
        <v>80</v>
      </c>
    </row>
    <row r="319" spans="1:7" ht="15.75">
      <c r="A319" s="150"/>
      <c r="B319" s="148"/>
      <c r="C319" s="151"/>
      <c r="D319" s="227"/>
      <c r="E319" s="148"/>
      <c r="F319" s="159"/>
      <c r="G319" s="159"/>
    </row>
    <row r="320" spans="1:7" ht="28.5">
      <c r="A320" s="149" t="s">
        <v>188</v>
      </c>
      <c r="B320" s="146" t="s">
        <v>6</v>
      </c>
      <c r="C320" s="151">
        <v>24604</v>
      </c>
      <c r="D320" s="227">
        <v>11300</v>
      </c>
      <c r="E320" s="148">
        <v>11350</v>
      </c>
      <c r="F320" s="159">
        <v>11380</v>
      </c>
      <c r="G320" s="159">
        <v>11410</v>
      </c>
    </row>
    <row r="321" spans="1:7" ht="15.75">
      <c r="A321" s="150"/>
      <c r="B321" s="148"/>
      <c r="C321" s="151"/>
      <c r="D321" s="227"/>
      <c r="E321" s="148"/>
      <c r="F321" s="159"/>
      <c r="G321" s="159"/>
    </row>
    <row r="322" spans="1:7" ht="28.5">
      <c r="A322" s="149" t="s">
        <v>253</v>
      </c>
      <c r="B322" s="146" t="s">
        <v>6</v>
      </c>
      <c r="C322" s="151"/>
      <c r="D322" s="227"/>
      <c r="E322" s="148"/>
      <c r="F322" s="159"/>
      <c r="G322" s="159"/>
    </row>
    <row r="323" spans="1:7" ht="15.75">
      <c r="A323" s="150"/>
      <c r="B323" s="148"/>
      <c r="C323" s="151"/>
      <c r="D323" s="227"/>
      <c r="E323" s="148"/>
      <c r="F323" s="159"/>
      <c r="G323" s="159"/>
    </row>
    <row r="324" spans="1:7" ht="42.75">
      <c r="A324" s="149" t="s">
        <v>189</v>
      </c>
      <c r="B324" s="146" t="s">
        <v>6</v>
      </c>
      <c r="C324" s="151"/>
      <c r="D324" s="227"/>
      <c r="E324" s="148"/>
      <c r="F324" s="159"/>
      <c r="G324" s="159"/>
    </row>
    <row r="325" spans="1:7" ht="15.75">
      <c r="A325" s="153"/>
      <c r="B325" s="148"/>
      <c r="C325" s="151"/>
      <c r="D325" s="227"/>
      <c r="E325" s="148"/>
      <c r="F325" s="159"/>
      <c r="G325" s="159"/>
    </row>
    <row r="326" spans="1:7" ht="42.75">
      <c r="A326" s="149" t="s">
        <v>190</v>
      </c>
      <c r="B326" s="146" t="s">
        <v>6</v>
      </c>
      <c r="C326" s="151">
        <v>78054</v>
      </c>
      <c r="D326" s="227">
        <v>8100</v>
      </c>
      <c r="E326" s="148">
        <v>8200</v>
      </c>
      <c r="F326" s="159">
        <v>8500</v>
      </c>
      <c r="G326" s="159">
        <v>9100</v>
      </c>
    </row>
    <row r="327" spans="1:7" ht="15.75">
      <c r="A327" s="153"/>
      <c r="B327" s="148"/>
      <c r="C327" s="151"/>
      <c r="D327" s="227"/>
      <c r="E327" s="148"/>
      <c r="F327" s="159"/>
      <c r="G327" s="159"/>
    </row>
    <row r="328" spans="1:7" ht="15.75">
      <c r="A328" s="149" t="s">
        <v>254</v>
      </c>
      <c r="B328" s="146" t="s">
        <v>6</v>
      </c>
      <c r="C328" s="151">
        <v>4724</v>
      </c>
      <c r="D328" s="227">
        <v>4300</v>
      </c>
      <c r="E328" s="148">
        <v>4210</v>
      </c>
      <c r="F328" s="159">
        <v>3980</v>
      </c>
      <c r="G328" s="159">
        <v>3850</v>
      </c>
    </row>
    <row r="329" spans="1:7" ht="15.75">
      <c r="A329" s="153"/>
      <c r="B329" s="148"/>
      <c r="C329" s="151"/>
      <c r="D329" s="227"/>
      <c r="E329" s="148"/>
      <c r="F329" s="159"/>
      <c r="G329" s="159"/>
    </row>
    <row r="330" spans="1:7" ht="28.5">
      <c r="A330" s="149" t="s">
        <v>192</v>
      </c>
      <c r="B330" s="146" t="s">
        <v>6</v>
      </c>
      <c r="C330" s="151">
        <v>16464</v>
      </c>
      <c r="D330" s="227">
        <v>9000</v>
      </c>
      <c r="E330" s="148">
        <v>10210</v>
      </c>
      <c r="F330" s="159">
        <v>10520</v>
      </c>
      <c r="G330" s="159">
        <v>10780</v>
      </c>
    </row>
    <row r="331" spans="1:7" ht="15.75">
      <c r="A331" s="153"/>
      <c r="B331" s="148"/>
      <c r="C331" s="151"/>
      <c r="D331" s="227"/>
      <c r="E331" s="148"/>
      <c r="F331" s="159"/>
      <c r="G331" s="159"/>
    </row>
    <row r="332" spans="1:7" ht="42.75">
      <c r="A332" s="149" t="s">
        <v>193</v>
      </c>
      <c r="B332" s="146" t="s">
        <v>6</v>
      </c>
      <c r="C332" s="151"/>
      <c r="D332" s="227"/>
      <c r="E332" s="148"/>
      <c r="F332" s="159"/>
      <c r="G332" s="159"/>
    </row>
    <row r="333" spans="1:7" ht="15.75">
      <c r="A333" s="149"/>
      <c r="B333" s="148"/>
      <c r="C333" s="151"/>
      <c r="D333" s="227"/>
      <c r="E333" s="148"/>
      <c r="F333" s="159"/>
      <c r="G333" s="159"/>
    </row>
    <row r="334" spans="1:7" ht="15.75">
      <c r="A334" s="149" t="s">
        <v>194</v>
      </c>
      <c r="B334" s="146" t="s">
        <v>6</v>
      </c>
      <c r="C334" s="151"/>
      <c r="D334" s="227"/>
      <c r="E334" s="148"/>
      <c r="F334" s="159"/>
      <c r="G334" s="159"/>
    </row>
    <row r="335" spans="1:7" ht="15.75">
      <c r="A335" s="71"/>
      <c r="B335" s="89"/>
      <c r="C335" s="177"/>
      <c r="D335" s="225"/>
      <c r="E335" s="177"/>
      <c r="F335" s="75"/>
      <c r="G335" s="75"/>
    </row>
    <row r="336" spans="1:7" ht="43.5">
      <c r="A336" s="183" t="s">
        <v>123</v>
      </c>
      <c r="B336" s="148" t="s">
        <v>6</v>
      </c>
      <c r="C336" s="151">
        <v>479561</v>
      </c>
      <c r="D336" s="224">
        <f>D338+D342+D344+D346+D348+D350+D352+D354+D356+D358+D360+D362+D364+D366+D368+D370+D372</f>
        <v>507789.20499999996</v>
      </c>
      <c r="E336" s="157">
        <f>E338+E342+E344+E346+E348+E350+E352+E354+E356+E358+E360+E362+E364+E366+E368+E370+E372</f>
        <v>538301.128</v>
      </c>
      <c r="F336" s="157">
        <f>F338+F342+F344+F346+F348+F350+F352+F354+F356+F358+F360+F362+F364+F366+F368+F370+F372</f>
        <v>560695.67</v>
      </c>
      <c r="G336" s="157">
        <f>G338+G342+G344+G346+G348+G350+G352+G354+G356+G358+G360+G362+G364+G366+G368+G370+G372</f>
        <v>585695.755</v>
      </c>
    </row>
    <row r="337" spans="1:7" ht="30">
      <c r="A337" s="147" t="s">
        <v>91</v>
      </c>
      <c r="B337" s="148"/>
      <c r="C337" s="151"/>
      <c r="D337" s="227"/>
      <c r="E337" s="148"/>
      <c r="F337" s="148"/>
      <c r="G337" s="148"/>
    </row>
    <row r="338" spans="1:7" ht="28.5">
      <c r="A338" s="149" t="s">
        <v>246</v>
      </c>
      <c r="B338" s="148" t="s">
        <v>6</v>
      </c>
      <c r="C338" s="151">
        <v>27171</v>
      </c>
      <c r="D338" s="227">
        <f>D177*4/100</f>
        <v>26814.8</v>
      </c>
      <c r="E338" s="179">
        <f>E177*4/100</f>
        <v>26576</v>
      </c>
      <c r="F338" s="179">
        <f>F177*4/100</f>
        <v>26318</v>
      </c>
      <c r="G338" s="179">
        <f>G177*4/100</f>
        <v>26068.8</v>
      </c>
    </row>
    <row r="339" spans="1:7" ht="15.75">
      <c r="A339" s="149"/>
      <c r="B339" s="148"/>
      <c r="C339" s="151"/>
      <c r="D339" s="227"/>
      <c r="E339" s="148"/>
      <c r="F339" s="159"/>
      <c r="G339" s="159"/>
    </row>
    <row r="340" spans="1:7" ht="15.75">
      <c r="A340" s="149" t="s">
        <v>198</v>
      </c>
      <c r="B340" s="148" t="s">
        <v>6</v>
      </c>
      <c r="C340" s="151"/>
      <c r="D340" s="227"/>
      <c r="E340" s="148"/>
      <c r="F340" s="159"/>
      <c r="G340" s="159"/>
    </row>
    <row r="341" spans="1:7" ht="15.75">
      <c r="A341" s="149"/>
      <c r="B341" s="148"/>
      <c r="C341" s="151"/>
      <c r="D341" s="227"/>
      <c r="E341" s="148"/>
      <c r="F341" s="159"/>
      <c r="G341" s="159"/>
    </row>
    <row r="342" spans="1:7" ht="25.5" customHeight="1">
      <c r="A342" s="149" t="s">
        <v>181</v>
      </c>
      <c r="B342" s="148" t="s">
        <v>6</v>
      </c>
      <c r="C342" s="151">
        <v>273609</v>
      </c>
      <c r="D342" s="227">
        <f>D181*6/100</f>
        <v>296673.66</v>
      </c>
      <c r="E342" s="179">
        <f>E181*6/100</f>
        <v>325978.86</v>
      </c>
      <c r="F342" s="179">
        <f>F181*6/100</f>
        <v>347340.06</v>
      </c>
      <c r="G342" s="179">
        <f>G181*6/100</f>
        <v>369498.06</v>
      </c>
    </row>
    <row r="343" spans="1:7" ht="15.75">
      <c r="A343" s="150"/>
      <c r="B343" s="148"/>
      <c r="C343" s="151"/>
      <c r="D343" s="227"/>
      <c r="E343" s="148"/>
      <c r="F343" s="159"/>
      <c r="G343" s="159"/>
    </row>
    <row r="344" spans="1:7" ht="42.75">
      <c r="A344" s="152" t="s">
        <v>247</v>
      </c>
      <c r="B344" s="151" t="s">
        <v>6</v>
      </c>
      <c r="C344" s="151">
        <v>95870</v>
      </c>
      <c r="D344" s="227">
        <f>D183*4.9/100</f>
        <v>97378.63100000001</v>
      </c>
      <c r="E344" s="179">
        <f>E183*4.9/100</f>
        <v>97961.97600000001</v>
      </c>
      <c r="F344" s="179">
        <f>F183*4.9/100</f>
        <v>98552.769</v>
      </c>
      <c r="G344" s="179">
        <f>G183*4.9/100</f>
        <v>99146.159</v>
      </c>
    </row>
    <row r="345" spans="1:7" ht="15.75">
      <c r="A345" s="150"/>
      <c r="B345" s="151"/>
      <c r="C345" s="157"/>
      <c r="D345" s="227"/>
      <c r="E345" s="148"/>
      <c r="F345" s="159"/>
      <c r="G345" s="159"/>
    </row>
    <row r="346" spans="1:7" ht="57">
      <c r="A346" s="154" t="s">
        <v>248</v>
      </c>
      <c r="B346" s="146" t="s">
        <v>6</v>
      </c>
      <c r="C346" s="151">
        <v>6374</v>
      </c>
      <c r="D346" s="227">
        <f>D185*3/100</f>
        <v>6590.31</v>
      </c>
      <c r="E346" s="179">
        <f>E185*3/100</f>
        <v>6712.71</v>
      </c>
      <c r="F346" s="179">
        <f>F185*3/100</f>
        <v>6838.71</v>
      </c>
      <c r="G346" s="179">
        <f>G185*3/100</f>
        <v>6963.81</v>
      </c>
    </row>
    <row r="347" spans="1:7" ht="15.75">
      <c r="A347" s="153"/>
      <c r="B347" s="148"/>
      <c r="C347" s="151"/>
      <c r="D347" s="227"/>
      <c r="E347" s="148"/>
      <c r="F347" s="159"/>
      <c r="G347" s="159"/>
    </row>
    <row r="348" spans="1:7" ht="19.5" customHeight="1">
      <c r="A348" s="149" t="s">
        <v>182</v>
      </c>
      <c r="B348" s="146" t="s">
        <v>6</v>
      </c>
      <c r="C348" s="151">
        <v>36</v>
      </c>
      <c r="D348" s="227">
        <f>D187*2.6/100</f>
        <v>35.62</v>
      </c>
      <c r="E348" s="179">
        <f>E187*2.6/100</f>
        <v>35.62</v>
      </c>
      <c r="F348" s="179">
        <f>F187*2.6/100</f>
        <v>35.49</v>
      </c>
      <c r="G348" s="179">
        <f>G187*2.6/100</f>
        <v>35.36</v>
      </c>
    </row>
    <row r="349" spans="1:7" ht="15.75">
      <c r="A349" s="150"/>
      <c r="B349" s="148"/>
      <c r="C349" s="151"/>
      <c r="D349" s="227"/>
      <c r="E349" s="148"/>
      <c r="F349" s="159"/>
      <c r="G349" s="159"/>
    </row>
    <row r="350" spans="1:7" ht="42.75">
      <c r="A350" s="149" t="s">
        <v>249</v>
      </c>
      <c r="B350" s="146" t="s">
        <v>6</v>
      </c>
      <c r="C350" s="151">
        <v>14792</v>
      </c>
      <c r="D350" s="227">
        <f>D189*12.7/100</f>
        <v>14795.5</v>
      </c>
      <c r="E350" s="179">
        <f>E189*12.7/100</f>
        <v>14791.69</v>
      </c>
      <c r="F350" s="179">
        <f>F189*12.7/100</f>
        <v>14630.4</v>
      </c>
      <c r="G350" s="179">
        <f>G189*12.7/100</f>
        <v>14439.9</v>
      </c>
    </row>
    <row r="351" spans="1:7" ht="15.75">
      <c r="A351" s="150"/>
      <c r="B351" s="148"/>
      <c r="C351" s="151"/>
      <c r="D351" s="227"/>
      <c r="E351" s="148"/>
      <c r="F351" s="159"/>
      <c r="G351" s="159"/>
    </row>
    <row r="352" spans="1:7" ht="28.5">
      <c r="A352" s="149" t="s">
        <v>185</v>
      </c>
      <c r="B352" s="146" t="s">
        <v>6</v>
      </c>
      <c r="C352" s="151">
        <v>208</v>
      </c>
      <c r="D352" s="227">
        <f>D191*3.3/100</f>
        <v>206.67899999999997</v>
      </c>
      <c r="E352" s="179">
        <f>E191*3.3/100</f>
        <v>206.01899999999998</v>
      </c>
      <c r="F352" s="179">
        <f>F191*3.3/100</f>
        <v>205.425</v>
      </c>
      <c r="G352" s="179">
        <f>G191*3.3/100</f>
        <v>204.93</v>
      </c>
    </row>
    <row r="353" spans="1:7" ht="15.75">
      <c r="A353" s="150"/>
      <c r="B353" s="148"/>
      <c r="C353" s="151"/>
      <c r="D353" s="227"/>
      <c r="E353" s="148"/>
      <c r="F353" s="159"/>
      <c r="G353" s="159"/>
    </row>
    <row r="354" spans="1:7" ht="15.75">
      <c r="A354" s="156" t="s">
        <v>250</v>
      </c>
      <c r="B354" s="146" t="s">
        <v>6</v>
      </c>
      <c r="C354" s="151">
        <v>156</v>
      </c>
      <c r="D354" s="227">
        <v>30</v>
      </c>
      <c r="E354" s="179">
        <v>20</v>
      </c>
      <c r="F354" s="179">
        <v>15</v>
      </c>
      <c r="G354" s="179">
        <v>10</v>
      </c>
    </row>
    <row r="355" spans="1:7" ht="15.75">
      <c r="A355" s="150"/>
      <c r="B355" s="148"/>
      <c r="C355" s="151"/>
      <c r="D355" s="227"/>
      <c r="E355" s="148"/>
      <c r="F355" s="159"/>
      <c r="G355" s="159"/>
    </row>
    <row r="356" spans="1:7" ht="28.5">
      <c r="A356" s="149" t="s">
        <v>186</v>
      </c>
      <c r="B356" s="146" t="s">
        <v>6</v>
      </c>
      <c r="C356" s="151">
        <v>3012</v>
      </c>
      <c r="D356" s="227">
        <f>D195*11.3/100</f>
        <v>3009.077</v>
      </c>
      <c r="E356" s="179">
        <f>E195*11.3/100</f>
        <v>3009.077</v>
      </c>
      <c r="F356" s="179">
        <v>1100</v>
      </c>
      <c r="G356" s="179">
        <v>500</v>
      </c>
    </row>
    <row r="357" spans="1:7" ht="15.75">
      <c r="A357" s="150"/>
      <c r="B357" s="148"/>
      <c r="C357" s="151"/>
      <c r="D357" s="227"/>
      <c r="E357" s="148"/>
      <c r="F357" s="159"/>
      <c r="G357" s="159"/>
    </row>
    <row r="358" spans="1:7" ht="28.5">
      <c r="A358" s="149" t="s">
        <v>252</v>
      </c>
      <c r="B358" s="146" t="s">
        <v>6</v>
      </c>
      <c r="C358" s="151">
        <v>468</v>
      </c>
      <c r="D358" s="227">
        <f>D197*8.6/100</f>
        <v>592.97</v>
      </c>
      <c r="E358" s="179">
        <f>E197*8.6/100</f>
        <v>728.678</v>
      </c>
      <c r="F358" s="179">
        <f>F197*8.6/100</f>
        <v>869.288</v>
      </c>
      <c r="G358" s="179">
        <f>G197*8.6/100</f>
        <v>1017.2080000000001</v>
      </c>
    </row>
    <row r="359" spans="1:7" ht="15.75">
      <c r="A359" s="150"/>
      <c r="B359" s="148"/>
      <c r="C359" s="151"/>
      <c r="D359" s="227"/>
      <c r="E359" s="148"/>
      <c r="F359" s="159"/>
      <c r="G359" s="159"/>
    </row>
    <row r="360" spans="1:7" ht="28.5">
      <c r="A360" s="149" t="s">
        <v>188</v>
      </c>
      <c r="B360" s="146" t="s">
        <v>6</v>
      </c>
      <c r="C360" s="151">
        <v>1300</v>
      </c>
      <c r="D360" s="227">
        <f>D199*0.3/100</f>
        <v>1275.096</v>
      </c>
      <c r="E360" s="179">
        <f>E199*0.3/100</f>
        <v>1277.406</v>
      </c>
      <c r="F360" s="179">
        <f>F199*0.3/100</f>
        <v>1279.866</v>
      </c>
      <c r="G360" s="179">
        <f>G199*0.3/100</f>
        <v>1282.5359999999998</v>
      </c>
    </row>
    <row r="361" spans="1:7" ht="15.75">
      <c r="A361" s="150"/>
      <c r="B361" s="148"/>
      <c r="C361" s="151"/>
      <c r="D361" s="227"/>
      <c r="E361" s="148"/>
      <c r="F361" s="159"/>
      <c r="G361" s="159"/>
    </row>
    <row r="362" spans="1:7" ht="28.5">
      <c r="A362" s="149" t="s">
        <v>253</v>
      </c>
      <c r="B362" s="146" t="s">
        <v>6</v>
      </c>
      <c r="C362" s="151">
        <v>1319</v>
      </c>
      <c r="D362" s="227">
        <f>D201*8.5/100</f>
        <v>1415.25</v>
      </c>
      <c r="E362" s="179">
        <f>E201*8.5/100</f>
        <v>1521.5</v>
      </c>
      <c r="F362" s="179">
        <f>F201*8.5/100</f>
        <v>1632</v>
      </c>
      <c r="G362" s="179">
        <f>G201*8.5/100</f>
        <v>1746.75</v>
      </c>
    </row>
    <row r="363" spans="1:7" ht="15.75">
      <c r="A363" s="150"/>
      <c r="B363" s="148"/>
      <c r="C363" s="151"/>
      <c r="D363" s="227"/>
      <c r="E363" s="148"/>
      <c r="F363" s="159"/>
      <c r="G363" s="159"/>
    </row>
    <row r="364" spans="1:7" ht="42.75">
      <c r="A364" s="149" t="s">
        <v>189</v>
      </c>
      <c r="B364" s="146" t="s">
        <v>6</v>
      </c>
      <c r="C364" s="151">
        <v>16</v>
      </c>
      <c r="D364" s="227">
        <f>D203*0.4/100</f>
        <v>15.644</v>
      </c>
      <c r="E364" s="179">
        <f>E203*0.4/100</f>
        <v>15.644</v>
      </c>
      <c r="F364" s="179">
        <f>F203*0.4/100</f>
        <v>15.644</v>
      </c>
      <c r="G364" s="179">
        <f>G203*0.4/100</f>
        <v>15.644</v>
      </c>
    </row>
    <row r="365" spans="1:7" ht="15.75">
      <c r="A365" s="149"/>
      <c r="B365" s="148"/>
      <c r="C365" s="151"/>
      <c r="D365" s="227"/>
      <c r="E365" s="148"/>
      <c r="F365" s="159"/>
      <c r="G365" s="159"/>
    </row>
    <row r="366" spans="1:7" ht="42.75">
      <c r="A366" s="149" t="s">
        <v>190</v>
      </c>
      <c r="B366" s="146" t="s">
        <v>6</v>
      </c>
      <c r="C366" s="151">
        <v>18091</v>
      </c>
      <c r="D366" s="227">
        <f>D205*2.6/100</f>
        <v>21675.602000000003</v>
      </c>
      <c r="E366" s="179">
        <f>E205*2.6/100</f>
        <v>22163.362</v>
      </c>
      <c r="F366" s="179">
        <f>F205*2.6/100</f>
        <v>24542.362</v>
      </c>
      <c r="G366" s="179">
        <f>G205*2.6/100</f>
        <v>27425.762000000002</v>
      </c>
    </row>
    <row r="367" spans="1:7" ht="15.75">
      <c r="A367" s="149"/>
      <c r="B367" s="148"/>
      <c r="C367" s="151"/>
      <c r="D367" s="227"/>
      <c r="E367" s="148"/>
      <c r="F367" s="159"/>
      <c r="G367" s="159"/>
    </row>
    <row r="368" spans="1:7" ht="15.75">
      <c r="A368" s="149" t="s">
        <v>254</v>
      </c>
      <c r="B368" s="146" t="s">
        <v>6</v>
      </c>
      <c r="C368" s="151">
        <v>14575</v>
      </c>
      <c r="D368" s="227">
        <f>D207*2.5/100</f>
        <v>14359.65</v>
      </c>
      <c r="E368" s="179">
        <f>E207*2.5/100</f>
        <v>14324.4</v>
      </c>
      <c r="F368" s="179">
        <f>F207*2.5/100</f>
        <v>14296.15</v>
      </c>
      <c r="G368" s="179">
        <f>G207*2.5/100</f>
        <v>14272.65</v>
      </c>
    </row>
    <row r="369" spans="1:7" ht="15.75">
      <c r="A369" s="149"/>
      <c r="B369" s="148"/>
      <c r="C369" s="151"/>
      <c r="D369" s="227"/>
      <c r="E369" s="148"/>
      <c r="F369" s="159"/>
      <c r="G369" s="159"/>
    </row>
    <row r="370" spans="1:7" ht="28.5">
      <c r="A370" s="149" t="s">
        <v>192</v>
      </c>
      <c r="B370" s="146" t="s">
        <v>6</v>
      </c>
      <c r="C370" s="151">
        <v>22168</v>
      </c>
      <c r="D370" s="227">
        <f>D209*4.6/100</f>
        <v>22487.33</v>
      </c>
      <c r="E370" s="179">
        <f>E209*4.6/100</f>
        <v>22535.17</v>
      </c>
      <c r="F370" s="179">
        <f>F209*4.6/100</f>
        <v>22571.05</v>
      </c>
      <c r="G370" s="179">
        <f>G209*4.6/100</f>
        <v>22604.17</v>
      </c>
    </row>
    <row r="371" spans="1:7" ht="15.75">
      <c r="A371" s="149"/>
      <c r="B371" s="146"/>
      <c r="C371" s="151"/>
      <c r="D371" s="227"/>
      <c r="E371" s="148"/>
      <c r="F371" s="159"/>
      <c r="G371" s="159"/>
    </row>
    <row r="372" spans="1:7" ht="42.75">
      <c r="A372" s="149" t="s">
        <v>193</v>
      </c>
      <c r="B372" s="146" t="s">
        <v>6</v>
      </c>
      <c r="C372" s="151">
        <v>396</v>
      </c>
      <c r="D372" s="227">
        <f>D211*0.3/100</f>
        <v>433.38599999999997</v>
      </c>
      <c r="E372" s="179">
        <f>E211*0.3/100</f>
        <v>443.01599999999996</v>
      </c>
      <c r="F372" s="179">
        <f>F211*0.3/100</f>
        <v>453.45599999999996</v>
      </c>
      <c r="G372" s="179">
        <f>G211*0.3/100</f>
        <v>464.01599999999996</v>
      </c>
    </row>
    <row r="373" spans="1:7" ht="15.75">
      <c r="A373" s="149"/>
      <c r="B373" s="146"/>
      <c r="C373" s="151"/>
      <c r="D373" s="227"/>
      <c r="E373" s="148"/>
      <c r="F373" s="159"/>
      <c r="G373" s="159"/>
    </row>
    <row r="374" spans="1:7" ht="15.75">
      <c r="A374" s="149" t="s">
        <v>194</v>
      </c>
      <c r="B374" s="146" t="s">
        <v>6</v>
      </c>
      <c r="C374" s="151"/>
      <c r="D374" s="227"/>
      <c r="E374" s="148"/>
      <c r="F374" s="159"/>
      <c r="G374" s="159"/>
    </row>
    <row r="375" spans="1:7" ht="15.75">
      <c r="A375" s="150"/>
      <c r="B375" s="148"/>
      <c r="C375" s="148"/>
      <c r="D375" s="227"/>
      <c r="E375" s="148"/>
      <c r="F375" s="159"/>
      <c r="G375" s="159"/>
    </row>
    <row r="376" spans="1:7" ht="15.75">
      <c r="A376" s="280" t="s">
        <v>32</v>
      </c>
      <c r="B376" s="281"/>
      <c r="C376" s="281"/>
      <c r="D376" s="281"/>
      <c r="E376" s="281"/>
      <c r="F376" s="281"/>
      <c r="G376" s="282"/>
    </row>
    <row r="377" spans="1:7" ht="45">
      <c r="A377" s="12" t="s">
        <v>81</v>
      </c>
      <c r="B377" s="36" t="s">
        <v>30</v>
      </c>
      <c r="C377" s="101"/>
      <c r="D377" s="228"/>
      <c r="E377" s="101"/>
      <c r="F377" s="31"/>
      <c r="G377" s="31"/>
    </row>
    <row r="378" spans="1:7" ht="45">
      <c r="A378" s="102" t="s">
        <v>128</v>
      </c>
      <c r="B378" s="36" t="s">
        <v>30</v>
      </c>
      <c r="C378" s="101"/>
      <c r="D378" s="228"/>
      <c r="E378" s="101"/>
      <c r="F378" s="31"/>
      <c r="G378" s="31"/>
    </row>
    <row r="379" spans="1:7" ht="15.75">
      <c r="A379" s="58" t="s">
        <v>24</v>
      </c>
      <c r="B379" s="36" t="s">
        <v>161</v>
      </c>
      <c r="C379" s="39"/>
      <c r="D379" s="219"/>
      <c r="E379" s="39"/>
      <c r="F379" s="31"/>
      <c r="G379" s="31"/>
    </row>
    <row r="380" spans="1:7" ht="15.75">
      <c r="A380" s="58" t="s">
        <v>25</v>
      </c>
      <c r="B380" s="36" t="s">
        <v>28</v>
      </c>
      <c r="C380" s="39"/>
      <c r="D380" s="219"/>
      <c r="E380" s="39"/>
      <c r="F380" s="31"/>
      <c r="G380" s="31"/>
    </row>
    <row r="381" spans="1:7" ht="15.75">
      <c r="A381" s="58" t="s">
        <v>26</v>
      </c>
      <c r="B381" s="36" t="s">
        <v>162</v>
      </c>
      <c r="C381" s="39">
        <v>6674.5</v>
      </c>
      <c r="D381" s="219">
        <v>6620</v>
      </c>
      <c r="E381" s="39">
        <v>6600</v>
      </c>
      <c r="F381" s="12">
        <v>6580</v>
      </c>
      <c r="G381" s="12">
        <v>6560</v>
      </c>
    </row>
    <row r="382" spans="1:7" ht="30">
      <c r="A382" s="96" t="s">
        <v>27</v>
      </c>
      <c r="B382" s="103" t="s">
        <v>116</v>
      </c>
      <c r="C382" s="39">
        <v>28032.5</v>
      </c>
      <c r="D382" s="219">
        <v>27805</v>
      </c>
      <c r="E382" s="39">
        <v>27720</v>
      </c>
      <c r="F382" s="12">
        <v>27636</v>
      </c>
      <c r="G382" s="12">
        <v>27552</v>
      </c>
    </row>
    <row r="383" spans="1:7" ht="15.75">
      <c r="A383" s="271" t="s">
        <v>33</v>
      </c>
      <c r="B383" s="272"/>
      <c r="C383" s="272"/>
      <c r="D383" s="272"/>
      <c r="E383" s="272"/>
      <c r="F383" s="272"/>
      <c r="G383" s="273"/>
    </row>
    <row r="384" spans="1:7" ht="15.75">
      <c r="A384" s="274"/>
      <c r="B384" s="275"/>
      <c r="C384" s="275"/>
      <c r="D384" s="275"/>
      <c r="E384" s="275"/>
      <c r="F384" s="275"/>
      <c r="G384" s="276"/>
    </row>
    <row r="385" spans="1:7" ht="36" customHeight="1">
      <c r="A385" s="31" t="s">
        <v>82</v>
      </c>
      <c r="B385" s="36" t="s">
        <v>30</v>
      </c>
      <c r="C385" s="39">
        <v>78941</v>
      </c>
      <c r="D385" s="219">
        <v>77970</v>
      </c>
      <c r="E385" s="39">
        <v>79920</v>
      </c>
      <c r="F385" s="31">
        <v>82318</v>
      </c>
      <c r="G385" s="31">
        <v>85611</v>
      </c>
    </row>
    <row r="386" spans="1:7" ht="41.25" customHeight="1">
      <c r="A386" s="259" t="s">
        <v>34</v>
      </c>
      <c r="B386" s="260"/>
      <c r="C386" s="260"/>
      <c r="D386" s="260"/>
      <c r="E386" s="260"/>
      <c r="F386" s="260"/>
      <c r="G386" s="261"/>
    </row>
    <row r="387" spans="1:7" ht="74.25" customHeight="1">
      <c r="A387" s="31" t="s">
        <v>82</v>
      </c>
      <c r="B387" s="36" t="s">
        <v>30</v>
      </c>
      <c r="C387" s="12"/>
      <c r="D387" s="216"/>
      <c r="E387" s="12"/>
      <c r="F387" s="31"/>
      <c r="G387" s="31"/>
    </row>
    <row r="388" spans="1:7" ht="20.25" customHeight="1">
      <c r="A388" s="256"/>
      <c r="B388" s="257"/>
      <c r="C388" s="257"/>
      <c r="D388" s="257"/>
      <c r="E388" s="257"/>
      <c r="F388" s="257"/>
      <c r="G388" s="258"/>
    </row>
    <row r="389" spans="1:7" ht="18.75" customHeight="1">
      <c r="A389" s="277" t="s">
        <v>29</v>
      </c>
      <c r="B389" s="278"/>
      <c r="C389" s="278"/>
      <c r="D389" s="278"/>
      <c r="E389" s="278"/>
      <c r="F389" s="278"/>
      <c r="G389" s="279"/>
    </row>
    <row r="390" spans="1:7" ht="15.75">
      <c r="A390" s="11" t="s">
        <v>10</v>
      </c>
      <c r="B390" s="73" t="s">
        <v>30</v>
      </c>
      <c r="C390" s="75">
        <v>434692</v>
      </c>
      <c r="D390" s="218">
        <f>D434-D474</f>
        <v>350510</v>
      </c>
      <c r="E390" s="75">
        <f>E434-E474</f>
        <v>437235</v>
      </c>
      <c r="F390" s="75">
        <f>F434-F474</f>
        <v>468010</v>
      </c>
      <c r="G390" s="75">
        <f>G434-G474</f>
        <v>520555</v>
      </c>
    </row>
    <row r="391" spans="1:7" ht="21" customHeight="1">
      <c r="A391" s="71" t="s">
        <v>91</v>
      </c>
      <c r="B391" s="73"/>
      <c r="C391" s="75"/>
      <c r="D391" s="218"/>
      <c r="E391" s="75"/>
      <c r="F391" s="81"/>
      <c r="G391" s="81"/>
    </row>
    <row r="392" spans="1:7" ht="37.5" customHeight="1">
      <c r="A392" s="176" t="s">
        <v>180</v>
      </c>
      <c r="B392" s="73" t="s">
        <v>30</v>
      </c>
      <c r="C392" s="75">
        <v>-64992</v>
      </c>
      <c r="D392" s="218">
        <f>D436-D476</f>
        <v>-45200</v>
      </c>
      <c r="E392" s="75">
        <f>E436-E476</f>
        <v>-30180</v>
      </c>
      <c r="F392" s="75">
        <f>F436-F476</f>
        <v>-18130</v>
      </c>
      <c r="G392" s="75">
        <f>G436-G476</f>
        <v>-8850</v>
      </c>
    </row>
    <row r="393" spans="1:7" ht="0.75" customHeight="1">
      <c r="A393" s="75"/>
      <c r="B393" s="73"/>
      <c r="C393" s="75"/>
      <c r="D393" s="218"/>
      <c r="E393" s="75"/>
      <c r="F393" s="81"/>
      <c r="G393" s="81"/>
    </row>
    <row r="394" spans="1:7" ht="0.75" customHeight="1">
      <c r="A394" s="75"/>
      <c r="B394" s="73"/>
      <c r="C394" s="75"/>
      <c r="D394" s="218"/>
      <c r="E394" s="75"/>
      <c r="F394" s="81"/>
      <c r="G394" s="81"/>
    </row>
    <row r="395" spans="1:7" ht="17.25" customHeight="1">
      <c r="A395" s="75"/>
      <c r="B395" s="73"/>
      <c r="C395" s="75"/>
      <c r="D395" s="218"/>
      <c r="E395" s="75"/>
      <c r="F395" s="81"/>
      <c r="G395" s="81"/>
    </row>
    <row r="396" spans="1:7" ht="15.75">
      <c r="A396" s="176" t="s">
        <v>198</v>
      </c>
      <c r="B396" s="73" t="s">
        <v>30</v>
      </c>
      <c r="C396" s="75"/>
      <c r="D396" s="218"/>
      <c r="E396" s="75"/>
      <c r="F396" s="81"/>
      <c r="G396" s="81"/>
    </row>
    <row r="397" spans="1:7" ht="18" customHeight="1">
      <c r="A397" s="75"/>
      <c r="B397" s="73"/>
      <c r="C397" s="75"/>
      <c r="D397" s="218"/>
      <c r="E397" s="75"/>
      <c r="F397" s="81"/>
      <c r="G397" s="81"/>
    </row>
    <row r="398" spans="1:7" ht="15.75">
      <c r="A398" s="176" t="s">
        <v>181</v>
      </c>
      <c r="B398" s="73" t="s">
        <v>30</v>
      </c>
      <c r="C398" s="75">
        <v>390650</v>
      </c>
      <c r="D398" s="218">
        <f>D440-D480</f>
        <v>267490</v>
      </c>
      <c r="E398" s="75">
        <f>E440-E480</f>
        <v>323000</v>
      </c>
      <c r="F398" s="75">
        <f>F440-F480</f>
        <v>325650</v>
      </c>
      <c r="G398" s="75">
        <f>G440-G480</f>
        <v>354900</v>
      </c>
    </row>
    <row r="399" spans="1:7" ht="15.75">
      <c r="A399" s="75"/>
      <c r="B399" s="73"/>
      <c r="C399" s="75"/>
      <c r="D399" s="218"/>
      <c r="E399" s="75"/>
      <c r="F399" s="81"/>
      <c r="G399" s="81"/>
    </row>
    <row r="400" spans="1:7" ht="45" customHeight="1">
      <c r="A400" s="176" t="s">
        <v>196</v>
      </c>
      <c r="B400" s="73" t="s">
        <v>30</v>
      </c>
      <c r="C400" s="75">
        <v>-2251</v>
      </c>
      <c r="D400" s="218">
        <f>D441-D482</f>
        <v>1150</v>
      </c>
      <c r="E400" s="75">
        <f>E441-E482</f>
        <v>2150</v>
      </c>
      <c r="F400" s="75">
        <f>F441-F482</f>
        <v>2215</v>
      </c>
      <c r="G400" s="75">
        <f>G441-G482</f>
        <v>2300</v>
      </c>
    </row>
    <row r="401" spans="1:7" ht="18" customHeight="1">
      <c r="A401" s="75"/>
      <c r="B401" s="73"/>
      <c r="C401" s="75"/>
      <c r="D401" s="218"/>
      <c r="E401" s="75"/>
      <c r="F401" s="81"/>
      <c r="G401" s="81"/>
    </row>
    <row r="402" spans="1:7" ht="57">
      <c r="A402" s="144" t="s">
        <v>195</v>
      </c>
      <c r="B402" s="73" t="s">
        <v>30</v>
      </c>
      <c r="C402" s="75">
        <v>4740</v>
      </c>
      <c r="D402" s="218">
        <f>D443-D484</f>
        <v>4900</v>
      </c>
      <c r="E402" s="75">
        <f>E443-E484</f>
        <v>5050</v>
      </c>
      <c r="F402" s="75">
        <f>F443-F484</f>
        <v>5200</v>
      </c>
      <c r="G402" s="75">
        <f>G443-G484</f>
        <v>5400</v>
      </c>
    </row>
    <row r="403" spans="1:7" ht="15.75">
      <c r="A403" s="75"/>
      <c r="B403" s="73"/>
      <c r="C403" s="75"/>
      <c r="D403" s="218"/>
      <c r="E403" s="75"/>
      <c r="F403" s="81"/>
      <c r="G403" s="81"/>
    </row>
    <row r="404" spans="1:7" ht="15.75">
      <c r="A404" s="176" t="s">
        <v>182</v>
      </c>
      <c r="B404" s="73" t="s">
        <v>30</v>
      </c>
      <c r="C404" s="75">
        <v>26981</v>
      </c>
      <c r="D404" s="218">
        <f>D445-D486</f>
        <v>29270</v>
      </c>
      <c r="E404" s="75">
        <f>E445-E486</f>
        <v>31150</v>
      </c>
      <c r="F404" s="75">
        <f>F445-F486</f>
        <v>33800</v>
      </c>
      <c r="G404" s="75">
        <f>G445-G486</f>
        <v>34200</v>
      </c>
    </row>
    <row r="405" spans="1:7" ht="15.75">
      <c r="A405" s="75"/>
      <c r="B405" s="73"/>
      <c r="C405" s="75"/>
      <c r="D405" s="218"/>
      <c r="E405" s="75"/>
      <c r="F405" s="81"/>
      <c r="G405" s="81"/>
    </row>
    <row r="406" spans="1:7" ht="42.75">
      <c r="A406" s="176" t="s">
        <v>183</v>
      </c>
      <c r="B406" s="73" t="s">
        <v>30</v>
      </c>
      <c r="C406" s="75">
        <v>42399</v>
      </c>
      <c r="D406" s="218">
        <f>D447-D488</f>
        <v>48820</v>
      </c>
      <c r="E406" s="75">
        <f>E447-E488</f>
        <v>56300</v>
      </c>
      <c r="F406" s="75">
        <f>F447-F488</f>
        <v>63900</v>
      </c>
      <c r="G406" s="75">
        <f>G447-G488</f>
        <v>71150</v>
      </c>
    </row>
    <row r="407" spans="1:7" ht="15.75">
      <c r="A407" s="75"/>
      <c r="B407" s="73"/>
      <c r="C407" s="75"/>
      <c r="D407" s="218"/>
      <c r="E407" s="75"/>
      <c r="F407" s="81"/>
      <c r="G407" s="81"/>
    </row>
    <row r="408" spans="1:7" ht="30.75" customHeight="1">
      <c r="A408" s="144" t="s">
        <v>185</v>
      </c>
      <c r="B408" s="73" t="s">
        <v>30</v>
      </c>
      <c r="C408" s="75">
        <v>7681</v>
      </c>
      <c r="D408" s="218">
        <f>D449-D490</f>
        <v>10400</v>
      </c>
      <c r="E408" s="75">
        <f>E449-E490</f>
        <v>12150</v>
      </c>
      <c r="F408" s="75">
        <f>F449-F490</f>
        <v>13875</v>
      </c>
      <c r="G408" s="75">
        <f>G449-G490</f>
        <v>15585</v>
      </c>
    </row>
    <row r="409" spans="1:7" ht="15.75">
      <c r="A409" s="75"/>
      <c r="B409" s="73"/>
      <c r="C409" s="75"/>
      <c r="D409" s="218"/>
      <c r="E409" s="75"/>
      <c r="F409" s="81"/>
      <c r="G409" s="81"/>
    </row>
    <row r="410" spans="1:7" ht="15.75">
      <c r="A410" s="176" t="s">
        <v>184</v>
      </c>
      <c r="B410" s="73" t="s">
        <v>30</v>
      </c>
      <c r="C410" s="75">
        <v>1841</v>
      </c>
      <c r="D410" s="218">
        <f>D451-D493</f>
        <v>1900</v>
      </c>
      <c r="E410" s="75">
        <f>E451-E493</f>
        <v>2000</v>
      </c>
      <c r="F410" s="75">
        <f>F451-F493</f>
        <v>2100</v>
      </c>
      <c r="G410" s="75">
        <f>G451-G493</f>
        <v>2200</v>
      </c>
    </row>
    <row r="411" spans="1:7" ht="15.75">
      <c r="A411" s="75" t="s">
        <v>257</v>
      </c>
      <c r="B411" s="73"/>
      <c r="C411" s="75"/>
      <c r="D411" s="218"/>
      <c r="E411" s="75"/>
      <c r="F411" s="81"/>
      <c r="G411" s="81"/>
    </row>
    <row r="412" spans="1:7" ht="28.5">
      <c r="A412" s="176" t="s">
        <v>186</v>
      </c>
      <c r="B412" s="73" t="s">
        <v>30</v>
      </c>
      <c r="C412" s="75">
        <v>2159</v>
      </c>
      <c r="D412" s="218">
        <f>D453-D495</f>
        <v>2550</v>
      </c>
      <c r="E412" s="75">
        <f>E453-E495</f>
        <v>2600</v>
      </c>
      <c r="F412" s="75">
        <f>F453-F495</f>
        <v>2730</v>
      </c>
      <c r="G412" s="75">
        <f>G453-G495</f>
        <v>2890</v>
      </c>
    </row>
    <row r="413" spans="1:7" ht="15.75">
      <c r="A413" s="75"/>
      <c r="B413" s="73"/>
      <c r="C413" s="75"/>
      <c r="D413" s="218"/>
      <c r="E413" s="75"/>
      <c r="F413" s="81"/>
      <c r="G413" s="81"/>
    </row>
    <row r="414" spans="1:7" ht="21.75" customHeight="1">
      <c r="A414" s="144" t="s">
        <v>187</v>
      </c>
      <c r="B414" s="73" t="s">
        <v>30</v>
      </c>
      <c r="C414" s="75">
        <v>463</v>
      </c>
      <c r="D414" s="218">
        <f>D455-D497</f>
        <v>500</v>
      </c>
      <c r="E414" s="75">
        <f>E455-E497</f>
        <v>550</v>
      </c>
      <c r="F414" s="75">
        <f>F455-F497</f>
        <v>600</v>
      </c>
      <c r="G414" s="75">
        <f>G455-G497</f>
        <v>650</v>
      </c>
    </row>
    <row r="415" spans="1:7" ht="15.75">
      <c r="A415" s="75"/>
      <c r="B415" s="73"/>
      <c r="C415" s="75"/>
      <c r="D415" s="218"/>
      <c r="E415" s="75"/>
      <c r="F415" s="81"/>
      <c r="G415" s="81"/>
    </row>
    <row r="416" spans="1:7" ht="28.5">
      <c r="A416" s="176" t="s">
        <v>188</v>
      </c>
      <c r="B416" s="73" t="s">
        <v>30</v>
      </c>
      <c r="C416" s="75">
        <v>22037</v>
      </c>
      <c r="D416" s="218">
        <f>D457-D499</f>
        <v>23940</v>
      </c>
      <c r="E416" s="75">
        <f>E457-E499</f>
        <v>25370</v>
      </c>
      <c r="F416" s="75">
        <f>F457-F499</f>
        <v>26890</v>
      </c>
      <c r="G416" s="75">
        <f>G457-G499</f>
        <v>28500</v>
      </c>
    </row>
    <row r="417" spans="1:7" ht="15.75">
      <c r="A417" s="75"/>
      <c r="B417" s="73"/>
      <c r="C417" s="75"/>
      <c r="D417" s="218"/>
      <c r="E417" s="75"/>
      <c r="F417" s="81"/>
      <c r="G417" s="81"/>
    </row>
    <row r="418" spans="1:7" ht="28.5">
      <c r="A418" s="144" t="s">
        <v>197</v>
      </c>
      <c r="B418" s="73" t="s">
        <v>30</v>
      </c>
      <c r="C418" s="75">
        <v>1975</v>
      </c>
      <c r="D418" s="218">
        <f>D459-D501</f>
        <v>2200</v>
      </c>
      <c r="E418" s="75">
        <f>E459-E501</f>
        <v>2250</v>
      </c>
      <c r="F418" s="75">
        <f>F459-F501</f>
        <v>2300</v>
      </c>
      <c r="G418" s="75">
        <f>G459-G501</f>
        <v>2500</v>
      </c>
    </row>
    <row r="419" spans="1:7" ht="15.75">
      <c r="A419" s="75"/>
      <c r="B419" s="73"/>
      <c r="C419" s="75"/>
      <c r="D419" s="218"/>
      <c r="E419" s="75"/>
      <c r="F419" s="81"/>
      <c r="G419" s="81"/>
    </row>
    <row r="420" spans="1:7" ht="42.75">
      <c r="A420" s="176" t="s">
        <v>189</v>
      </c>
      <c r="B420" s="73" t="s">
        <v>30</v>
      </c>
      <c r="C420" s="75">
        <v>1659</v>
      </c>
      <c r="D420" s="218">
        <f>D461-D503</f>
        <v>2100</v>
      </c>
      <c r="E420" s="75">
        <f>E461-E503</f>
        <v>2150</v>
      </c>
      <c r="F420" s="75">
        <f>F461-F503</f>
        <v>2200</v>
      </c>
      <c r="G420" s="75">
        <f>G461-G503</f>
        <v>2300</v>
      </c>
    </row>
    <row r="421" spans="1:7" ht="15.75">
      <c r="A421" s="75"/>
      <c r="B421" s="73"/>
      <c r="C421" s="75"/>
      <c r="D421" s="218"/>
      <c r="E421" s="75"/>
      <c r="F421" s="81"/>
      <c r="G421" s="81"/>
    </row>
    <row r="422" spans="1:7" ht="42.75">
      <c r="A422" s="144" t="s">
        <v>190</v>
      </c>
      <c r="B422" s="89" t="s">
        <v>30</v>
      </c>
      <c r="C422" s="75"/>
      <c r="D422" s="218"/>
      <c r="E422" s="75"/>
      <c r="F422" s="81"/>
      <c r="G422" s="81"/>
    </row>
    <row r="423" spans="1:7" ht="15.75">
      <c r="A423" s="75"/>
      <c r="B423" s="89"/>
      <c r="C423" s="87"/>
      <c r="D423" s="225"/>
      <c r="E423" s="87"/>
      <c r="F423" s="81"/>
      <c r="G423" s="81"/>
    </row>
    <row r="424" spans="1:7" ht="15.75">
      <c r="A424" s="176" t="s">
        <v>191</v>
      </c>
      <c r="B424" s="89" t="s">
        <v>30</v>
      </c>
      <c r="C424" s="87">
        <v>1418</v>
      </c>
      <c r="D424" s="225">
        <f>D465-D507</f>
        <v>1450</v>
      </c>
      <c r="E424" s="177">
        <f>E465-E507</f>
        <v>1500</v>
      </c>
      <c r="F424" s="177">
        <f>F465-F507</f>
        <v>1530</v>
      </c>
      <c r="G424" s="177">
        <f>G465-G507</f>
        <v>1580</v>
      </c>
    </row>
    <row r="425" spans="1:7" ht="15.75">
      <c r="A425" s="75"/>
      <c r="B425" s="89"/>
      <c r="C425" s="87"/>
      <c r="D425" s="225"/>
      <c r="E425" s="87"/>
      <c r="F425" s="81"/>
      <c r="G425" s="81"/>
    </row>
    <row r="426" spans="1:7" ht="42.75">
      <c r="A426" s="176" t="s">
        <v>192</v>
      </c>
      <c r="B426" s="89" t="s">
        <v>30</v>
      </c>
      <c r="C426" s="87">
        <v>-14066</v>
      </c>
      <c r="D426" s="225">
        <f>D467-D509</f>
        <v>-13210</v>
      </c>
      <c r="E426" s="177">
        <f>E467-E509</f>
        <v>-11425</v>
      </c>
      <c r="F426" s="177">
        <f>F467-F509</f>
        <v>-10000</v>
      </c>
      <c r="G426" s="177">
        <f>G467-G509</f>
        <v>-8030</v>
      </c>
    </row>
    <row r="427" spans="1:7" ht="15.75">
      <c r="A427" s="75"/>
      <c r="B427" s="89"/>
      <c r="C427" s="87"/>
      <c r="D427" s="225"/>
      <c r="E427" s="87"/>
      <c r="F427" s="81"/>
      <c r="G427" s="81"/>
    </row>
    <row r="428" spans="1:7" ht="42.75">
      <c r="A428" s="176" t="s">
        <v>193</v>
      </c>
      <c r="B428" s="89" t="s">
        <v>30</v>
      </c>
      <c r="C428" s="87"/>
      <c r="D428" s="225"/>
      <c r="E428" s="87"/>
      <c r="F428" s="81"/>
      <c r="G428" s="81"/>
    </row>
    <row r="429" spans="1:7" ht="15.75">
      <c r="A429" s="75"/>
      <c r="B429" s="80"/>
      <c r="C429" s="87"/>
      <c r="D429" s="225"/>
      <c r="E429" s="87"/>
      <c r="F429" s="81"/>
      <c r="G429" s="81"/>
    </row>
    <row r="430" spans="1:7" ht="28.5">
      <c r="A430" s="144" t="s">
        <v>194</v>
      </c>
      <c r="B430" s="89" t="s">
        <v>30</v>
      </c>
      <c r="C430" s="87">
        <v>11998</v>
      </c>
      <c r="D430" s="225">
        <f>D471-D513</f>
        <v>12250</v>
      </c>
      <c r="E430" s="177">
        <f>E471-E513</f>
        <v>12620</v>
      </c>
      <c r="F430" s="177">
        <f>F471-F513</f>
        <v>13150</v>
      </c>
      <c r="G430" s="177">
        <f>G471-G513</f>
        <v>13280</v>
      </c>
    </row>
    <row r="431" spans="1:7" ht="15.75">
      <c r="A431" s="75"/>
      <c r="B431" s="80"/>
      <c r="C431" s="87"/>
      <c r="D431" s="225"/>
      <c r="E431" s="87"/>
      <c r="F431" s="81"/>
      <c r="G431" s="81"/>
    </row>
    <row r="432" spans="1:7" ht="15.75">
      <c r="A432" s="94" t="s">
        <v>11</v>
      </c>
      <c r="B432" s="95"/>
      <c r="C432" s="75"/>
      <c r="D432" s="218"/>
      <c r="E432" s="3"/>
      <c r="F432" s="4"/>
      <c r="G432" s="4"/>
    </row>
    <row r="433" spans="1:7" ht="15.75">
      <c r="A433" s="75"/>
      <c r="B433" s="95"/>
      <c r="C433" s="75"/>
      <c r="D433" s="218"/>
      <c r="E433" s="3"/>
      <c r="F433" s="4"/>
      <c r="G433" s="4"/>
    </row>
    <row r="434" spans="1:7" ht="15.75">
      <c r="A434" s="12" t="s">
        <v>35</v>
      </c>
      <c r="B434" s="73" t="s">
        <v>30</v>
      </c>
      <c r="C434" s="180">
        <v>717364</v>
      </c>
      <c r="D434" s="229">
        <f>D436+D440+D441+D443+D445+D447+D449+D451+D453+D455+D457+D459+D461+D463+D465+D467+D469+D471</f>
        <v>540920</v>
      </c>
      <c r="E434" s="180">
        <f>E436+E440+E441+E443+E445+E447+E449+E451+E453+E455+E457+E459+E461+E463+E465+E467+E469+E471</f>
        <v>605395</v>
      </c>
      <c r="F434" s="180">
        <f>F436+F440+F441+F443+F445+F447+F449+F451+F453+F455+F457+F459+F461+F463+F465+F467+F469+F471</f>
        <v>619840</v>
      </c>
      <c r="G434" s="180">
        <f>G436+G440+G441+G443+G445+G447+G449+G451+G453+G455+G457+G459+G461+G463+G465+G467+G469+G471</f>
        <v>656125</v>
      </c>
    </row>
    <row r="435" spans="1:7" ht="30">
      <c r="A435" s="71" t="s">
        <v>91</v>
      </c>
      <c r="B435" s="73"/>
      <c r="C435" s="75"/>
      <c r="D435" s="218"/>
      <c r="E435" s="3"/>
      <c r="F435" s="4"/>
      <c r="G435" s="4"/>
    </row>
    <row r="436" spans="1:7" ht="28.5">
      <c r="A436" s="176" t="s">
        <v>180</v>
      </c>
      <c r="B436" s="73" t="s">
        <v>30</v>
      </c>
      <c r="C436" s="180">
        <v>13658</v>
      </c>
      <c r="D436" s="229">
        <v>13700</v>
      </c>
      <c r="E436" s="180">
        <v>14000</v>
      </c>
      <c r="F436" s="181">
        <v>15000</v>
      </c>
      <c r="G436" s="181">
        <v>16000</v>
      </c>
    </row>
    <row r="437" spans="1:7" ht="15.75">
      <c r="A437" s="75"/>
      <c r="B437" s="73"/>
      <c r="C437" s="180"/>
      <c r="D437" s="229"/>
      <c r="E437" s="180"/>
      <c r="F437" s="181"/>
      <c r="G437" s="181"/>
    </row>
    <row r="438" spans="1:7" ht="15.75">
      <c r="A438" s="91" t="s">
        <v>198</v>
      </c>
      <c r="B438" s="73" t="s">
        <v>30</v>
      </c>
      <c r="C438" s="180"/>
      <c r="D438" s="229"/>
      <c r="E438" s="180"/>
      <c r="F438" s="181"/>
      <c r="G438" s="181"/>
    </row>
    <row r="439" spans="1:7" ht="15.75">
      <c r="A439" s="75"/>
      <c r="B439" s="73"/>
      <c r="C439" s="180"/>
      <c r="D439" s="229"/>
      <c r="E439" s="180"/>
      <c r="F439" s="181"/>
      <c r="G439" s="181"/>
    </row>
    <row r="440" spans="1:7" ht="15.75">
      <c r="A440" s="176" t="s">
        <v>181</v>
      </c>
      <c r="B440" s="73" t="s">
        <v>30</v>
      </c>
      <c r="C440" s="180">
        <v>507805</v>
      </c>
      <c r="D440" s="229">
        <v>322970</v>
      </c>
      <c r="E440" s="180">
        <v>377800</v>
      </c>
      <c r="F440" s="181">
        <v>380000</v>
      </c>
      <c r="G440" s="181">
        <v>406000</v>
      </c>
    </row>
    <row r="441" spans="1:7" ht="45.75" customHeight="1">
      <c r="A441" s="176" t="s">
        <v>196</v>
      </c>
      <c r="B441" s="73" t="s">
        <v>30</v>
      </c>
      <c r="C441" s="180">
        <v>1942</v>
      </c>
      <c r="D441" s="229">
        <v>2050</v>
      </c>
      <c r="E441" s="180">
        <v>2150</v>
      </c>
      <c r="F441" s="181">
        <v>2215</v>
      </c>
      <c r="G441" s="181">
        <v>2300</v>
      </c>
    </row>
    <row r="442" spans="1:7" ht="15.75">
      <c r="A442" s="75"/>
      <c r="B442" s="73"/>
      <c r="C442" s="180"/>
      <c r="D442" s="229"/>
      <c r="E442" s="180"/>
      <c r="F442" s="181"/>
      <c r="G442" s="181"/>
    </row>
    <row r="443" spans="1:7" ht="57">
      <c r="A443" s="144" t="s">
        <v>195</v>
      </c>
      <c r="B443" s="73" t="s">
        <v>30</v>
      </c>
      <c r="C443" s="180">
        <v>4740</v>
      </c>
      <c r="D443" s="229">
        <v>4900</v>
      </c>
      <c r="E443" s="180">
        <v>5050</v>
      </c>
      <c r="F443" s="181">
        <v>5200</v>
      </c>
      <c r="G443" s="181">
        <v>5400</v>
      </c>
    </row>
    <row r="444" spans="1:7" ht="15.75">
      <c r="A444" s="75"/>
      <c r="B444" s="73"/>
      <c r="C444" s="180"/>
      <c r="D444" s="229"/>
      <c r="E444" s="180"/>
      <c r="F444" s="181"/>
      <c r="G444" s="181"/>
    </row>
    <row r="445" spans="1:7" ht="15.75">
      <c r="A445" s="176" t="s">
        <v>182</v>
      </c>
      <c r="B445" s="73" t="s">
        <v>30</v>
      </c>
      <c r="C445" s="180">
        <v>35107</v>
      </c>
      <c r="D445" s="229">
        <v>35770</v>
      </c>
      <c r="E445" s="180">
        <v>36650</v>
      </c>
      <c r="F445" s="181">
        <v>38800</v>
      </c>
      <c r="G445" s="181">
        <v>39000</v>
      </c>
    </row>
    <row r="446" spans="1:7" ht="15.75">
      <c r="A446" s="75"/>
      <c r="B446" s="73"/>
      <c r="C446" s="180"/>
      <c r="D446" s="229"/>
      <c r="E446" s="180"/>
      <c r="F446" s="181"/>
      <c r="G446" s="181"/>
    </row>
    <row r="447" spans="1:7" ht="42.75">
      <c r="A447" s="176" t="s">
        <v>183</v>
      </c>
      <c r="B447" s="73" t="s">
        <v>30</v>
      </c>
      <c r="C447" s="180">
        <v>95374</v>
      </c>
      <c r="D447" s="229">
        <v>100100</v>
      </c>
      <c r="E447" s="180">
        <v>105000</v>
      </c>
      <c r="F447" s="181">
        <v>110200</v>
      </c>
      <c r="G447" s="181">
        <v>115100</v>
      </c>
    </row>
    <row r="448" spans="1:7" ht="15.75">
      <c r="A448" s="75"/>
      <c r="B448" s="73"/>
      <c r="C448" s="180"/>
      <c r="D448" s="229"/>
      <c r="E448" s="180"/>
      <c r="F448" s="181"/>
      <c r="G448" s="181"/>
    </row>
    <row r="449" spans="1:7" ht="33" customHeight="1">
      <c r="A449" s="144" t="s">
        <v>185</v>
      </c>
      <c r="B449" s="73" t="s">
        <v>30</v>
      </c>
      <c r="C449" s="180">
        <v>11425</v>
      </c>
      <c r="D449" s="229">
        <v>12500</v>
      </c>
      <c r="E449" s="180">
        <v>13750</v>
      </c>
      <c r="F449" s="181">
        <v>15125</v>
      </c>
      <c r="G449" s="181">
        <v>16635</v>
      </c>
    </row>
    <row r="450" spans="1:7" ht="15.75">
      <c r="A450" s="75"/>
      <c r="B450" s="73"/>
      <c r="C450" s="180"/>
      <c r="D450" s="229"/>
      <c r="E450" s="180"/>
      <c r="F450" s="181"/>
      <c r="G450" s="181"/>
    </row>
    <row r="451" spans="1:7" ht="15.75">
      <c r="A451" s="176" t="s">
        <v>184</v>
      </c>
      <c r="B451" s="73" t="s">
        <v>30</v>
      </c>
      <c r="C451" s="180">
        <v>1841</v>
      </c>
      <c r="D451" s="229">
        <v>1900</v>
      </c>
      <c r="E451" s="180">
        <v>2000</v>
      </c>
      <c r="F451" s="181">
        <v>2100</v>
      </c>
      <c r="G451" s="181">
        <v>2200</v>
      </c>
    </row>
    <row r="452" spans="1:7" ht="15.75">
      <c r="A452" s="75"/>
      <c r="B452" s="73"/>
      <c r="C452" s="180"/>
      <c r="D452" s="229"/>
      <c r="E452" s="180"/>
      <c r="F452" s="181"/>
      <c r="G452" s="181"/>
    </row>
    <row r="453" spans="1:7" ht="28.5">
      <c r="A453" s="176" t="s">
        <v>186</v>
      </c>
      <c r="B453" s="73" t="s">
        <v>30</v>
      </c>
      <c r="C453" s="180">
        <v>2505</v>
      </c>
      <c r="D453" s="229">
        <v>2550</v>
      </c>
      <c r="E453" s="180">
        <v>2600</v>
      </c>
      <c r="F453" s="181">
        <v>2730</v>
      </c>
      <c r="G453" s="181">
        <v>2890</v>
      </c>
    </row>
    <row r="454" spans="1:7" ht="15.75">
      <c r="A454" s="75"/>
      <c r="B454" s="73"/>
      <c r="C454" s="180"/>
      <c r="D454" s="229"/>
      <c r="E454" s="180"/>
      <c r="F454" s="181"/>
      <c r="G454" s="181"/>
    </row>
    <row r="455" spans="1:7" ht="17.25" customHeight="1">
      <c r="A455" s="144" t="s">
        <v>187</v>
      </c>
      <c r="B455" s="73" t="s">
        <v>30</v>
      </c>
      <c r="C455" s="180">
        <v>463</v>
      </c>
      <c r="D455" s="229">
        <v>500</v>
      </c>
      <c r="E455" s="180">
        <v>550</v>
      </c>
      <c r="F455" s="181">
        <v>600</v>
      </c>
      <c r="G455" s="181">
        <v>650</v>
      </c>
    </row>
    <row r="456" spans="1:7" ht="15.75">
      <c r="A456" s="75"/>
      <c r="B456" s="73"/>
      <c r="C456" s="180"/>
      <c r="D456" s="229"/>
      <c r="E456" s="180"/>
      <c r="F456" s="181"/>
      <c r="G456" s="181"/>
    </row>
    <row r="457" spans="1:7" ht="28.5">
      <c r="A457" s="176" t="s">
        <v>188</v>
      </c>
      <c r="B457" s="73" t="s">
        <v>30</v>
      </c>
      <c r="C457" s="180">
        <v>22588</v>
      </c>
      <c r="D457" s="229">
        <v>23940</v>
      </c>
      <c r="E457" s="180">
        <v>25370</v>
      </c>
      <c r="F457" s="181">
        <v>26890</v>
      </c>
      <c r="G457" s="181">
        <v>28500</v>
      </c>
    </row>
    <row r="458" spans="1:7" ht="15.75">
      <c r="A458" s="91"/>
      <c r="B458" s="73"/>
      <c r="C458" s="180"/>
      <c r="D458" s="229"/>
      <c r="E458" s="180"/>
      <c r="F458" s="181"/>
      <c r="G458" s="181"/>
    </row>
    <row r="459" spans="1:7" ht="28.5">
      <c r="A459" s="144" t="s">
        <v>197</v>
      </c>
      <c r="B459" s="73" t="s">
        <v>30</v>
      </c>
      <c r="C459" s="180">
        <v>2189</v>
      </c>
      <c r="D459" s="229">
        <v>2200</v>
      </c>
      <c r="E459" s="180">
        <v>2250</v>
      </c>
      <c r="F459" s="181">
        <v>2300</v>
      </c>
      <c r="G459" s="181">
        <v>2500</v>
      </c>
    </row>
    <row r="460" spans="1:7" ht="15.75">
      <c r="A460" s="71"/>
      <c r="B460" s="73"/>
      <c r="C460" s="180"/>
      <c r="D460" s="229"/>
      <c r="E460" s="180"/>
      <c r="F460" s="181"/>
      <c r="G460" s="181"/>
    </row>
    <row r="461" spans="1:7" ht="42.75">
      <c r="A461" s="176" t="s">
        <v>189</v>
      </c>
      <c r="B461" s="73" t="s">
        <v>30</v>
      </c>
      <c r="C461" s="180">
        <v>2053</v>
      </c>
      <c r="D461" s="229">
        <v>2100</v>
      </c>
      <c r="E461" s="180">
        <v>2150</v>
      </c>
      <c r="F461" s="181">
        <v>2200</v>
      </c>
      <c r="G461" s="181">
        <v>2300</v>
      </c>
    </row>
    <row r="462" spans="1:7" ht="15.75">
      <c r="A462" s="93"/>
      <c r="B462" s="73"/>
      <c r="C462" s="180"/>
      <c r="D462" s="229"/>
      <c r="E462" s="180"/>
      <c r="F462" s="181"/>
      <c r="G462" s="181"/>
    </row>
    <row r="463" spans="1:7" ht="42.75">
      <c r="A463" s="144" t="s">
        <v>190</v>
      </c>
      <c r="B463" s="89" t="s">
        <v>30</v>
      </c>
      <c r="C463" s="180"/>
      <c r="D463" s="229"/>
      <c r="E463" s="180"/>
      <c r="F463" s="181"/>
      <c r="G463" s="181"/>
    </row>
    <row r="464" spans="1:7" ht="15.75">
      <c r="A464" s="75"/>
      <c r="B464" s="89"/>
      <c r="C464" s="182"/>
      <c r="D464" s="231"/>
      <c r="E464" s="182"/>
      <c r="F464" s="181"/>
      <c r="G464" s="181"/>
    </row>
    <row r="465" spans="1:7" ht="15.75">
      <c r="A465" s="176" t="s">
        <v>191</v>
      </c>
      <c r="B465" s="89" t="s">
        <v>30</v>
      </c>
      <c r="C465" s="182">
        <v>1418</v>
      </c>
      <c r="D465" s="231">
        <v>1450</v>
      </c>
      <c r="E465" s="182">
        <v>1500</v>
      </c>
      <c r="F465" s="181">
        <v>1530</v>
      </c>
      <c r="G465" s="181">
        <v>1580</v>
      </c>
    </row>
    <row r="466" spans="1:7" ht="15.75">
      <c r="A466" s="75"/>
      <c r="B466" s="89"/>
      <c r="C466" s="182"/>
      <c r="D466" s="231"/>
      <c r="E466" s="182"/>
      <c r="F466" s="181"/>
      <c r="G466" s="181"/>
    </row>
    <row r="467" spans="1:7" ht="42.75">
      <c r="A467" s="176" t="s">
        <v>192</v>
      </c>
      <c r="B467" s="89" t="s">
        <v>30</v>
      </c>
      <c r="C467" s="182">
        <v>675</v>
      </c>
      <c r="D467" s="231">
        <v>690</v>
      </c>
      <c r="E467" s="182">
        <v>775</v>
      </c>
      <c r="F467" s="181">
        <v>850</v>
      </c>
      <c r="G467" s="181">
        <v>870</v>
      </c>
    </row>
    <row r="468" spans="1:7" ht="15.75">
      <c r="A468" s="75"/>
      <c r="B468" s="89"/>
      <c r="C468" s="182"/>
      <c r="D468" s="231"/>
      <c r="E468" s="182"/>
      <c r="F468" s="181"/>
      <c r="G468" s="181"/>
    </row>
    <row r="469" spans="1:7" ht="42.75">
      <c r="A469" s="176" t="s">
        <v>193</v>
      </c>
      <c r="B469" s="89" t="s">
        <v>30</v>
      </c>
      <c r="C469" s="182"/>
      <c r="D469" s="231"/>
      <c r="E469" s="182"/>
      <c r="F469" s="181"/>
      <c r="G469" s="181"/>
    </row>
    <row r="470" spans="1:7" ht="15.75">
      <c r="A470" s="75"/>
      <c r="B470" s="80"/>
      <c r="C470" s="182"/>
      <c r="D470" s="231"/>
      <c r="E470" s="182"/>
      <c r="F470" s="181"/>
      <c r="G470" s="181"/>
    </row>
    <row r="471" spans="1:7" ht="28.5">
      <c r="A471" s="144" t="s">
        <v>194</v>
      </c>
      <c r="B471" s="89" t="s">
        <v>30</v>
      </c>
      <c r="C471" s="182">
        <v>13581</v>
      </c>
      <c r="D471" s="231">
        <v>13600</v>
      </c>
      <c r="E471" s="182">
        <v>13800</v>
      </c>
      <c r="F471" s="181">
        <v>14100</v>
      </c>
      <c r="G471" s="181">
        <v>14200</v>
      </c>
    </row>
    <row r="472" spans="1:7" ht="15.75">
      <c r="A472" s="75"/>
      <c r="B472" s="80"/>
      <c r="C472" s="182"/>
      <c r="D472" s="231"/>
      <c r="E472" s="182"/>
      <c r="F472" s="181"/>
      <c r="G472" s="181"/>
    </row>
    <row r="473" spans="1:7" ht="28.5">
      <c r="A473" s="94" t="s">
        <v>156</v>
      </c>
      <c r="B473" s="73" t="s">
        <v>8</v>
      </c>
      <c r="C473" s="180"/>
      <c r="D473" s="229"/>
      <c r="E473" s="143"/>
      <c r="F473" s="181"/>
      <c r="G473" s="181"/>
    </row>
    <row r="474" spans="1:7" ht="15.75">
      <c r="A474" s="11" t="s">
        <v>15</v>
      </c>
      <c r="B474" s="73" t="s">
        <v>30</v>
      </c>
      <c r="C474" s="180">
        <v>282672</v>
      </c>
      <c r="D474" s="229">
        <f>D476+D480+D482+D484+D486+D488+D490+D495+D499+D501+D503+D509+D513</f>
        <v>190410</v>
      </c>
      <c r="E474" s="180">
        <f>E476+E480+E482+E484+E486+E488+E490+E495+E499+E501+E503+E509+E513</f>
        <v>168160</v>
      </c>
      <c r="F474" s="180">
        <f>F476+F480+F482+F484+F486+F488+F490+F495+F499+F501+F503+F509+F513</f>
        <v>151830</v>
      </c>
      <c r="G474" s="180">
        <f>G476+G480+G482+G484+G486+G488+G490+G495+G499+G501+G503+G509+G513</f>
        <v>135570</v>
      </c>
    </row>
    <row r="475" spans="1:7" ht="30">
      <c r="A475" s="71" t="s">
        <v>91</v>
      </c>
      <c r="B475" s="73"/>
      <c r="C475" s="180"/>
      <c r="D475" s="229"/>
      <c r="E475" s="143"/>
      <c r="F475" s="181"/>
      <c r="G475" s="181"/>
    </row>
    <row r="476" spans="1:7" ht="28.5">
      <c r="A476" s="176" t="s">
        <v>180</v>
      </c>
      <c r="B476" s="73" t="s">
        <v>30</v>
      </c>
      <c r="C476" s="180">
        <v>78650</v>
      </c>
      <c r="D476" s="229">
        <v>58900</v>
      </c>
      <c r="E476" s="180">
        <v>44180</v>
      </c>
      <c r="F476" s="181">
        <v>33130</v>
      </c>
      <c r="G476" s="181">
        <v>24850</v>
      </c>
    </row>
    <row r="477" spans="1:7" ht="15.75">
      <c r="A477" s="75"/>
      <c r="B477" s="73"/>
      <c r="C477" s="180"/>
      <c r="D477" s="229"/>
      <c r="E477" s="180"/>
      <c r="F477" s="181"/>
      <c r="G477" s="181"/>
    </row>
    <row r="478" spans="1:7" ht="15.75">
      <c r="A478" s="91" t="s">
        <v>198</v>
      </c>
      <c r="B478" s="73" t="s">
        <v>30</v>
      </c>
      <c r="C478" s="180"/>
      <c r="D478" s="229"/>
      <c r="E478" s="180"/>
      <c r="F478" s="181"/>
      <c r="G478" s="181"/>
    </row>
    <row r="479" spans="1:7" ht="15.75">
      <c r="A479" s="75"/>
      <c r="B479" s="73"/>
      <c r="C479" s="180"/>
      <c r="D479" s="229"/>
      <c r="E479" s="180"/>
      <c r="F479" s="181"/>
      <c r="G479" s="181"/>
    </row>
    <row r="480" spans="1:7" ht="15.75">
      <c r="A480" s="176" t="s">
        <v>181</v>
      </c>
      <c r="B480" s="73" t="s">
        <v>30</v>
      </c>
      <c r="C480" s="180">
        <v>117155</v>
      </c>
      <c r="D480" s="229">
        <v>55480</v>
      </c>
      <c r="E480" s="180">
        <v>54800</v>
      </c>
      <c r="F480" s="181">
        <v>54350</v>
      </c>
      <c r="G480" s="181">
        <v>51100</v>
      </c>
    </row>
    <row r="481" spans="1:7" ht="15.75">
      <c r="A481" s="75"/>
      <c r="B481" s="73"/>
      <c r="C481" s="180"/>
      <c r="D481" s="229"/>
      <c r="E481" s="180"/>
      <c r="F481" s="181"/>
      <c r="G481" s="181"/>
    </row>
    <row r="482" spans="1:7" ht="42.75">
      <c r="A482" s="176" t="s">
        <v>196</v>
      </c>
      <c r="B482" s="73" t="s">
        <v>30</v>
      </c>
      <c r="C482" s="180">
        <v>4193</v>
      </c>
      <c r="D482" s="229">
        <v>900</v>
      </c>
      <c r="E482" s="180">
        <v>0</v>
      </c>
      <c r="F482" s="181">
        <v>0</v>
      </c>
      <c r="G482" s="181">
        <v>0</v>
      </c>
    </row>
    <row r="483" spans="1:7" ht="15.75">
      <c r="A483" s="75"/>
      <c r="B483" s="73"/>
      <c r="C483" s="180"/>
      <c r="D483" s="230"/>
      <c r="E483" s="14"/>
      <c r="F483" s="172"/>
      <c r="G483" s="172"/>
    </row>
    <row r="484" spans="1:7" ht="58.5" customHeight="1">
      <c r="A484" s="144" t="s">
        <v>195</v>
      </c>
      <c r="B484" s="73" t="s">
        <v>30</v>
      </c>
      <c r="C484" s="180"/>
      <c r="D484" s="229"/>
      <c r="E484" s="180"/>
      <c r="F484" s="181"/>
      <c r="G484" s="181"/>
    </row>
    <row r="485" spans="1:7" ht="15.75">
      <c r="A485" s="75"/>
      <c r="B485" s="73"/>
      <c r="C485" s="180"/>
      <c r="D485" s="229"/>
      <c r="E485" s="180"/>
      <c r="F485" s="181"/>
      <c r="G485" s="181"/>
    </row>
    <row r="486" spans="1:7" ht="15.75">
      <c r="A486" s="91" t="s">
        <v>182</v>
      </c>
      <c r="B486" s="73" t="s">
        <v>30</v>
      </c>
      <c r="C486" s="180">
        <v>8126</v>
      </c>
      <c r="D486" s="229">
        <v>6500</v>
      </c>
      <c r="E486" s="180">
        <v>5500</v>
      </c>
      <c r="F486" s="181">
        <v>5000</v>
      </c>
      <c r="G486" s="181">
        <v>4800</v>
      </c>
    </row>
    <row r="487" spans="1:7" ht="15.75">
      <c r="A487" s="75"/>
      <c r="B487" s="73"/>
      <c r="C487" s="180"/>
      <c r="D487" s="229"/>
      <c r="E487" s="180"/>
      <c r="F487" s="181"/>
      <c r="G487" s="181"/>
    </row>
    <row r="488" spans="1:7" ht="42.75">
      <c r="A488" s="176" t="s">
        <v>183</v>
      </c>
      <c r="B488" s="73" t="s">
        <v>30</v>
      </c>
      <c r="C488" s="180">
        <v>53975</v>
      </c>
      <c r="D488" s="229">
        <v>51280</v>
      </c>
      <c r="E488" s="180">
        <v>48700</v>
      </c>
      <c r="F488" s="181">
        <v>46300</v>
      </c>
      <c r="G488" s="181">
        <v>43950</v>
      </c>
    </row>
    <row r="489" spans="1:7" ht="15.75">
      <c r="A489" s="91"/>
      <c r="B489" s="73"/>
      <c r="C489" s="180"/>
      <c r="D489" s="229"/>
      <c r="E489" s="180"/>
      <c r="F489" s="181"/>
      <c r="G489" s="181"/>
    </row>
    <row r="490" spans="1:7" ht="27.75" customHeight="1">
      <c r="A490" s="144" t="s">
        <v>185</v>
      </c>
      <c r="B490" s="73" t="s">
        <v>30</v>
      </c>
      <c r="C490" s="180">
        <v>3744</v>
      </c>
      <c r="D490" s="229">
        <v>2100</v>
      </c>
      <c r="E490" s="180">
        <v>1600</v>
      </c>
      <c r="F490" s="181">
        <v>1250</v>
      </c>
      <c r="G490" s="181">
        <v>1050</v>
      </c>
    </row>
    <row r="491" spans="1:7" ht="15.75">
      <c r="A491" s="75"/>
      <c r="B491" s="73"/>
      <c r="C491" s="180"/>
      <c r="D491" s="229"/>
      <c r="E491" s="180"/>
      <c r="F491" s="181"/>
      <c r="G491" s="181"/>
    </row>
    <row r="492" spans="1:7" ht="15.75">
      <c r="A492" s="75"/>
      <c r="B492" s="73"/>
      <c r="C492" s="180"/>
      <c r="D492" s="229"/>
      <c r="E492" s="180"/>
      <c r="F492" s="181"/>
      <c r="G492" s="181"/>
    </row>
    <row r="493" spans="1:7" ht="15.75">
      <c r="A493" s="176" t="s">
        <v>184</v>
      </c>
      <c r="B493" s="73" t="s">
        <v>30</v>
      </c>
      <c r="C493" s="180"/>
      <c r="D493" s="229"/>
      <c r="E493" s="180"/>
      <c r="F493" s="181"/>
      <c r="G493" s="181"/>
    </row>
    <row r="494" spans="1:7" ht="15.75">
      <c r="A494" s="91"/>
      <c r="B494" s="73"/>
      <c r="C494" s="180"/>
      <c r="D494" s="229"/>
      <c r="E494" s="180"/>
      <c r="F494" s="181"/>
      <c r="G494" s="181"/>
    </row>
    <row r="495" spans="1:7" ht="28.5">
      <c r="A495" s="176" t="s">
        <v>186</v>
      </c>
      <c r="B495" s="73" t="s">
        <v>30</v>
      </c>
      <c r="C495" s="180">
        <v>346</v>
      </c>
      <c r="D495" s="229"/>
      <c r="E495" s="180"/>
      <c r="F495" s="181"/>
      <c r="G495" s="181"/>
    </row>
    <row r="496" spans="1:7" ht="15.75">
      <c r="A496" s="91"/>
      <c r="B496" s="73"/>
      <c r="C496" s="180"/>
      <c r="D496" s="229"/>
      <c r="E496" s="180"/>
      <c r="F496" s="181"/>
      <c r="G496" s="181"/>
    </row>
    <row r="497" spans="1:7" ht="17.25" customHeight="1">
      <c r="A497" s="71" t="s">
        <v>187</v>
      </c>
      <c r="B497" s="73" t="s">
        <v>30</v>
      </c>
      <c r="C497" s="180"/>
      <c r="D497" s="229"/>
      <c r="E497" s="180"/>
      <c r="F497" s="181"/>
      <c r="G497" s="181"/>
    </row>
    <row r="498" spans="1:7" ht="15.75">
      <c r="A498" s="75"/>
      <c r="B498" s="73"/>
      <c r="C498" s="180"/>
      <c r="D498" s="229"/>
      <c r="E498" s="180"/>
      <c r="F498" s="181"/>
      <c r="G498" s="181"/>
    </row>
    <row r="499" spans="1:7" ht="28.5">
      <c r="A499" s="176" t="s">
        <v>188</v>
      </c>
      <c r="B499" s="73" t="s">
        <v>30</v>
      </c>
      <c r="C499" s="180">
        <v>551</v>
      </c>
      <c r="D499" s="229"/>
      <c r="E499" s="180"/>
      <c r="F499" s="181"/>
      <c r="G499" s="181"/>
    </row>
    <row r="500" spans="1:7" ht="15.75">
      <c r="A500" s="75"/>
      <c r="B500" s="73"/>
      <c r="C500" s="180"/>
      <c r="D500" s="229"/>
      <c r="E500" s="180"/>
      <c r="F500" s="181"/>
      <c r="G500" s="181"/>
    </row>
    <row r="501" spans="1:7" ht="28.5">
      <c r="A501" s="144" t="s">
        <v>197</v>
      </c>
      <c r="B501" s="73" t="s">
        <v>30</v>
      </c>
      <c r="C501" s="180">
        <v>214</v>
      </c>
      <c r="D501" s="229"/>
      <c r="E501" s="180"/>
      <c r="F501" s="181"/>
      <c r="G501" s="181"/>
    </row>
    <row r="502" spans="1:7" ht="15.75">
      <c r="A502" s="71"/>
      <c r="B502" s="73"/>
      <c r="C502" s="180"/>
      <c r="D502" s="229"/>
      <c r="E502" s="180"/>
      <c r="F502" s="181"/>
      <c r="G502" s="181"/>
    </row>
    <row r="503" spans="1:7" ht="42.75">
      <c r="A503" s="176" t="s">
        <v>189</v>
      </c>
      <c r="B503" s="73" t="s">
        <v>30</v>
      </c>
      <c r="C503" s="180">
        <v>394</v>
      </c>
      <c r="D503" s="229"/>
      <c r="E503" s="180"/>
      <c r="F503" s="181"/>
      <c r="G503" s="181"/>
    </row>
    <row r="504" spans="1:7" ht="15.75">
      <c r="A504" s="93"/>
      <c r="B504" s="73"/>
      <c r="C504" s="180"/>
      <c r="D504" s="229"/>
      <c r="E504" s="180"/>
      <c r="F504" s="181"/>
      <c r="G504" s="181"/>
    </row>
    <row r="505" spans="1:7" ht="42.75">
      <c r="A505" s="144" t="s">
        <v>190</v>
      </c>
      <c r="B505" s="89" t="s">
        <v>30</v>
      </c>
      <c r="C505" s="180"/>
      <c r="D505" s="229"/>
      <c r="E505" s="180"/>
      <c r="F505" s="181"/>
      <c r="G505" s="181"/>
    </row>
    <row r="506" spans="1:7" ht="15.75">
      <c r="A506" s="71"/>
      <c r="B506" s="89"/>
      <c r="C506" s="180"/>
      <c r="D506" s="229"/>
      <c r="E506" s="180"/>
      <c r="F506" s="181"/>
      <c r="G506" s="181"/>
    </row>
    <row r="507" spans="1:7" ht="15.75">
      <c r="A507" s="176" t="s">
        <v>191</v>
      </c>
      <c r="B507" s="89" t="s">
        <v>30</v>
      </c>
      <c r="C507" s="182"/>
      <c r="D507" s="231"/>
      <c r="E507" s="182"/>
      <c r="F507" s="181"/>
      <c r="G507" s="181"/>
    </row>
    <row r="508" spans="1:7" ht="15.75">
      <c r="A508" s="93"/>
      <c r="B508" s="89"/>
      <c r="C508" s="182"/>
      <c r="D508" s="231"/>
      <c r="E508" s="182"/>
      <c r="F508" s="181"/>
      <c r="G508" s="181"/>
    </row>
    <row r="509" spans="1:7" ht="34.5" customHeight="1">
      <c r="A509" s="176" t="s">
        <v>192</v>
      </c>
      <c r="B509" s="89" t="s">
        <v>30</v>
      </c>
      <c r="C509" s="182">
        <v>14741</v>
      </c>
      <c r="D509" s="231">
        <v>13900</v>
      </c>
      <c r="E509" s="182">
        <v>12200</v>
      </c>
      <c r="F509" s="181">
        <v>10850</v>
      </c>
      <c r="G509" s="181">
        <v>8900</v>
      </c>
    </row>
    <row r="510" spans="1:7" ht="15.75">
      <c r="A510" s="75"/>
      <c r="B510" s="89"/>
      <c r="C510" s="182"/>
      <c r="D510" s="231"/>
      <c r="E510" s="182"/>
      <c r="F510" s="181"/>
      <c r="G510" s="181"/>
    </row>
    <row r="511" spans="1:7" ht="42.75">
      <c r="A511" s="176" t="s">
        <v>193</v>
      </c>
      <c r="B511" s="89" t="s">
        <v>30</v>
      </c>
      <c r="C511" s="182"/>
      <c r="D511" s="231"/>
      <c r="E511" s="182"/>
      <c r="F511" s="181"/>
      <c r="G511" s="181"/>
    </row>
    <row r="512" spans="1:7" ht="15.75">
      <c r="A512" s="93"/>
      <c r="B512" s="89"/>
      <c r="C512" s="182"/>
      <c r="D512" s="231"/>
      <c r="E512" s="182"/>
      <c r="F512" s="181"/>
      <c r="G512" s="181"/>
    </row>
    <row r="513" spans="1:7" ht="28.5">
      <c r="A513" s="144" t="s">
        <v>194</v>
      </c>
      <c r="B513" s="89" t="s">
        <v>30</v>
      </c>
      <c r="C513" s="182">
        <v>1583</v>
      </c>
      <c r="D513" s="231">
        <v>1350</v>
      </c>
      <c r="E513" s="182">
        <v>1180</v>
      </c>
      <c r="F513" s="181">
        <v>950</v>
      </c>
      <c r="G513" s="181">
        <v>920</v>
      </c>
    </row>
    <row r="514" spans="1:7" ht="15.75">
      <c r="A514" s="71"/>
      <c r="B514" s="89"/>
      <c r="C514" s="182"/>
      <c r="D514" s="231"/>
      <c r="E514" s="182"/>
      <c r="F514" s="181"/>
      <c r="G514" s="181"/>
    </row>
    <row r="515" spans="1:7" ht="28.5">
      <c r="A515" s="13" t="s">
        <v>14</v>
      </c>
      <c r="B515" s="73" t="s">
        <v>30</v>
      </c>
      <c r="C515" s="180">
        <v>4257</v>
      </c>
      <c r="D515" s="229">
        <v>0</v>
      </c>
      <c r="E515" s="180">
        <v>0</v>
      </c>
      <c r="F515" s="181">
        <v>0</v>
      </c>
      <c r="G515" s="181">
        <v>0</v>
      </c>
    </row>
    <row r="516" spans="1:7" ht="30">
      <c r="A516" s="71" t="s">
        <v>91</v>
      </c>
      <c r="B516" s="73"/>
      <c r="C516" s="180"/>
      <c r="D516" s="229"/>
      <c r="E516" s="143"/>
      <c r="F516" s="181"/>
      <c r="G516" s="181"/>
    </row>
    <row r="517" spans="1:7" ht="28.5">
      <c r="A517" s="176" t="s">
        <v>180</v>
      </c>
      <c r="B517" s="73" t="s">
        <v>30</v>
      </c>
      <c r="C517" s="180"/>
      <c r="D517" s="229"/>
      <c r="E517" s="180"/>
      <c r="F517" s="181"/>
      <c r="G517" s="181"/>
    </row>
    <row r="518" spans="1:7" ht="15.75">
      <c r="A518" s="91"/>
      <c r="B518" s="73"/>
      <c r="C518" s="180"/>
      <c r="D518" s="229"/>
      <c r="E518" s="180"/>
      <c r="F518" s="181"/>
      <c r="G518" s="181"/>
    </row>
    <row r="519" spans="1:7" ht="15.75">
      <c r="A519" s="176" t="s">
        <v>198</v>
      </c>
      <c r="B519" s="73" t="s">
        <v>30</v>
      </c>
      <c r="C519" s="180"/>
      <c r="D519" s="229"/>
      <c r="E519" s="180"/>
      <c r="F519" s="181"/>
      <c r="G519" s="181"/>
    </row>
    <row r="520" spans="1:7" ht="15.75">
      <c r="A520" s="91"/>
      <c r="B520" s="73"/>
      <c r="C520" s="180"/>
      <c r="D520" s="229"/>
      <c r="E520" s="180"/>
      <c r="F520" s="181"/>
      <c r="G520" s="181"/>
    </row>
    <row r="521" spans="1:7" ht="15.75">
      <c r="A521" s="176" t="s">
        <v>181</v>
      </c>
      <c r="B521" s="73" t="s">
        <v>30</v>
      </c>
      <c r="C521" s="180">
        <v>4257</v>
      </c>
      <c r="D521" s="229">
        <v>0</v>
      </c>
      <c r="E521" s="180">
        <v>0</v>
      </c>
      <c r="F521" s="181">
        <v>0</v>
      </c>
      <c r="G521" s="181">
        <v>0</v>
      </c>
    </row>
    <row r="522" spans="1:7" ht="15.75">
      <c r="A522" s="75"/>
      <c r="B522" s="73"/>
      <c r="C522" s="180"/>
      <c r="D522" s="229"/>
      <c r="E522" s="180"/>
      <c r="F522" s="181"/>
      <c r="G522" s="181"/>
    </row>
    <row r="523" spans="1:7" ht="42.75">
      <c r="A523" s="176" t="s">
        <v>196</v>
      </c>
      <c r="B523" s="73" t="s">
        <v>30</v>
      </c>
      <c r="C523" s="180"/>
      <c r="D523" s="229"/>
      <c r="E523" s="180"/>
      <c r="F523" s="181"/>
      <c r="G523" s="181"/>
    </row>
    <row r="524" spans="1:7" ht="15.75">
      <c r="A524" s="91"/>
      <c r="B524" s="73"/>
      <c r="C524" s="180"/>
      <c r="D524" s="229"/>
      <c r="E524" s="180"/>
      <c r="F524" s="181"/>
      <c r="G524" s="181"/>
    </row>
    <row r="525" spans="1:7" ht="57">
      <c r="A525" s="144" t="s">
        <v>195</v>
      </c>
      <c r="B525" s="73" t="s">
        <v>30</v>
      </c>
      <c r="C525" s="180"/>
      <c r="D525" s="229"/>
      <c r="E525" s="180"/>
      <c r="F525" s="181"/>
      <c r="G525" s="181"/>
    </row>
    <row r="526" spans="1:7" ht="15.75">
      <c r="A526" s="71"/>
      <c r="B526" s="73"/>
      <c r="C526" s="180"/>
      <c r="D526" s="229"/>
      <c r="E526" s="180"/>
      <c r="F526" s="181"/>
      <c r="G526" s="181"/>
    </row>
    <row r="527" spans="1:7" ht="29.25" customHeight="1">
      <c r="A527" s="176" t="s">
        <v>182</v>
      </c>
      <c r="B527" s="73" t="s">
        <v>30</v>
      </c>
      <c r="C527" s="180"/>
      <c r="D527" s="229"/>
      <c r="E527" s="180"/>
      <c r="F527" s="181"/>
      <c r="G527" s="181"/>
    </row>
    <row r="528" spans="1:7" ht="29.25" customHeight="1">
      <c r="A528" s="91"/>
      <c r="B528" s="73"/>
      <c r="C528" s="180"/>
      <c r="D528" s="229"/>
      <c r="E528" s="180"/>
      <c r="F528" s="181"/>
      <c r="G528" s="181"/>
    </row>
    <row r="529" spans="1:7" ht="42.75">
      <c r="A529" s="176" t="s">
        <v>183</v>
      </c>
      <c r="B529" s="73" t="s">
        <v>30</v>
      </c>
      <c r="C529" s="180"/>
      <c r="D529" s="229"/>
      <c r="E529" s="180"/>
      <c r="F529" s="181"/>
      <c r="G529" s="181"/>
    </row>
    <row r="530" spans="1:7" ht="15.75">
      <c r="A530" s="91"/>
      <c r="B530" s="73"/>
      <c r="C530" s="180"/>
      <c r="D530" s="229"/>
      <c r="E530" s="180"/>
      <c r="F530" s="181"/>
      <c r="G530" s="181"/>
    </row>
    <row r="531" spans="1:7" ht="26.25" customHeight="1">
      <c r="A531" s="144" t="s">
        <v>185</v>
      </c>
      <c r="B531" s="73" t="s">
        <v>30</v>
      </c>
      <c r="C531" s="180"/>
      <c r="D531" s="229"/>
      <c r="E531" s="180"/>
      <c r="F531" s="181"/>
      <c r="G531" s="181"/>
    </row>
    <row r="532" spans="1:7" ht="15.75">
      <c r="A532" s="92"/>
      <c r="B532" s="73"/>
      <c r="C532" s="180"/>
      <c r="D532" s="229"/>
      <c r="E532" s="180"/>
      <c r="F532" s="181"/>
      <c r="G532" s="181"/>
    </row>
    <row r="533" spans="1:7" ht="15.75">
      <c r="A533" s="176" t="s">
        <v>184</v>
      </c>
      <c r="B533" s="73" t="s">
        <v>30</v>
      </c>
      <c r="C533" s="180"/>
      <c r="D533" s="229"/>
      <c r="E533" s="180"/>
      <c r="F533" s="181"/>
      <c r="G533" s="181"/>
    </row>
    <row r="534" spans="1:7" ht="15.75">
      <c r="A534" s="91"/>
      <c r="B534" s="73"/>
      <c r="C534" s="180"/>
      <c r="D534" s="229"/>
      <c r="E534" s="180"/>
      <c r="F534" s="181"/>
      <c r="G534" s="181"/>
    </row>
    <row r="535" spans="1:7" ht="28.5">
      <c r="A535" s="176" t="s">
        <v>186</v>
      </c>
      <c r="B535" s="73" t="s">
        <v>30</v>
      </c>
      <c r="C535" s="180"/>
      <c r="D535" s="229"/>
      <c r="E535" s="180"/>
      <c r="F535" s="181"/>
      <c r="G535" s="181"/>
    </row>
    <row r="536" spans="1:7" ht="15.75">
      <c r="A536" s="91"/>
      <c r="B536" s="73"/>
      <c r="C536" s="180"/>
      <c r="D536" s="229"/>
      <c r="E536" s="180"/>
      <c r="F536" s="181"/>
      <c r="G536" s="181"/>
    </row>
    <row r="537" spans="1:7" ht="19.5" customHeight="1">
      <c r="A537" s="144" t="s">
        <v>187</v>
      </c>
      <c r="B537" s="73" t="s">
        <v>30</v>
      </c>
      <c r="C537" s="180"/>
      <c r="D537" s="229"/>
      <c r="E537" s="180"/>
      <c r="F537" s="181"/>
      <c r="G537" s="181"/>
    </row>
    <row r="538" spans="1:7" ht="19.5" customHeight="1">
      <c r="A538" s="71"/>
      <c r="B538" s="73"/>
      <c r="C538" s="180"/>
      <c r="D538" s="229"/>
      <c r="E538" s="180"/>
      <c r="F538" s="181"/>
      <c r="G538" s="181"/>
    </row>
    <row r="539" spans="1:7" ht="28.5">
      <c r="A539" s="176" t="s">
        <v>188</v>
      </c>
      <c r="B539" s="73" t="s">
        <v>30</v>
      </c>
      <c r="C539" s="180"/>
      <c r="D539" s="229"/>
      <c r="E539" s="180"/>
      <c r="F539" s="181"/>
      <c r="G539" s="181"/>
    </row>
    <row r="540" spans="1:7" ht="15.75">
      <c r="A540" s="91"/>
      <c r="B540" s="73"/>
      <c r="C540" s="180"/>
      <c r="D540" s="229"/>
      <c r="E540" s="180"/>
      <c r="F540" s="181"/>
      <c r="G540" s="181"/>
    </row>
    <row r="541" spans="1:7" ht="28.5">
      <c r="A541" s="144" t="s">
        <v>197</v>
      </c>
      <c r="B541" s="73" t="s">
        <v>30</v>
      </c>
      <c r="C541" s="180"/>
      <c r="D541" s="229"/>
      <c r="E541" s="180"/>
      <c r="F541" s="181"/>
      <c r="G541" s="181"/>
    </row>
    <row r="542" spans="1:7" ht="15.75">
      <c r="A542" s="71"/>
      <c r="B542" s="73"/>
      <c r="C542" s="180"/>
      <c r="D542" s="229"/>
      <c r="E542" s="180"/>
      <c r="F542" s="181"/>
      <c r="G542" s="181"/>
    </row>
    <row r="543" spans="1:7" ht="42.75">
      <c r="A543" s="176" t="s">
        <v>189</v>
      </c>
      <c r="B543" s="73" t="s">
        <v>30</v>
      </c>
      <c r="C543" s="180"/>
      <c r="D543" s="229"/>
      <c r="E543" s="180"/>
      <c r="F543" s="181"/>
      <c r="G543" s="181"/>
    </row>
    <row r="544" spans="1:7" ht="15.75">
      <c r="A544" s="93"/>
      <c r="B544" s="73"/>
      <c r="C544" s="180"/>
      <c r="D544" s="229"/>
      <c r="E544" s="180"/>
      <c r="F544" s="181"/>
      <c r="G544" s="181"/>
    </row>
    <row r="545" spans="1:7" ht="42.75">
      <c r="A545" s="144" t="s">
        <v>190</v>
      </c>
      <c r="B545" s="89" t="s">
        <v>30</v>
      </c>
      <c r="C545" s="180"/>
      <c r="D545" s="229"/>
      <c r="E545" s="180"/>
      <c r="F545" s="181"/>
      <c r="G545" s="181"/>
    </row>
    <row r="546" spans="1:7" ht="15.75">
      <c r="A546" s="71"/>
      <c r="B546" s="89"/>
      <c r="C546" s="180"/>
      <c r="D546" s="229"/>
      <c r="E546" s="180"/>
      <c r="F546" s="181"/>
      <c r="G546" s="181"/>
    </row>
    <row r="547" spans="1:7" ht="15.75">
      <c r="A547" s="176" t="s">
        <v>191</v>
      </c>
      <c r="B547" s="89" t="s">
        <v>30</v>
      </c>
      <c r="C547" s="182"/>
      <c r="D547" s="231"/>
      <c r="E547" s="182"/>
      <c r="F547" s="181"/>
      <c r="G547" s="181"/>
    </row>
    <row r="548" spans="1:7" ht="15.75">
      <c r="A548" s="93"/>
      <c r="B548" s="89"/>
      <c r="C548" s="182"/>
      <c r="D548" s="231"/>
      <c r="E548" s="182"/>
      <c r="F548" s="181"/>
      <c r="G548" s="181"/>
    </row>
    <row r="549" spans="1:7" ht="32.25" customHeight="1">
      <c r="A549" s="176" t="s">
        <v>192</v>
      </c>
      <c r="B549" s="89" t="s">
        <v>30</v>
      </c>
      <c r="C549" s="182"/>
      <c r="D549" s="231"/>
      <c r="E549" s="182"/>
      <c r="F549" s="181"/>
      <c r="G549" s="181"/>
    </row>
    <row r="550" spans="1:7" ht="15.75">
      <c r="A550" s="93"/>
      <c r="B550" s="89"/>
      <c r="C550" s="182"/>
      <c r="D550" s="231"/>
      <c r="E550" s="182"/>
      <c r="F550" s="181"/>
      <c r="G550" s="181"/>
    </row>
    <row r="551" spans="1:7" ht="35.25" customHeight="1">
      <c r="A551" s="176" t="s">
        <v>193</v>
      </c>
      <c r="B551" s="89" t="s">
        <v>30</v>
      </c>
      <c r="C551" s="182"/>
      <c r="D551" s="231"/>
      <c r="E551" s="182"/>
      <c r="F551" s="181"/>
      <c r="G551" s="181"/>
    </row>
    <row r="552" spans="1:7" ht="15.75">
      <c r="A552" s="93"/>
      <c r="B552" s="89"/>
      <c r="C552" s="182"/>
      <c r="D552" s="231"/>
      <c r="E552" s="182"/>
      <c r="F552" s="181"/>
      <c r="G552" s="181"/>
    </row>
    <row r="553" spans="1:7" ht="18.75" customHeight="1">
      <c r="A553" s="144" t="s">
        <v>194</v>
      </c>
      <c r="B553" s="89" t="s">
        <v>30</v>
      </c>
      <c r="C553" s="182"/>
      <c r="D553" s="231"/>
      <c r="E553" s="182"/>
      <c r="F553" s="181"/>
      <c r="G553" s="181"/>
    </row>
    <row r="554" spans="1:7" ht="15.75">
      <c r="A554" s="71"/>
      <c r="B554" s="89"/>
      <c r="C554" s="182"/>
      <c r="D554" s="231"/>
      <c r="E554" s="182"/>
      <c r="F554" s="181"/>
      <c r="G554" s="181"/>
    </row>
    <row r="555" spans="1:7" ht="15.75">
      <c r="A555" s="52" t="s">
        <v>36</v>
      </c>
      <c r="B555" s="73" t="s">
        <v>30</v>
      </c>
      <c r="C555" s="182">
        <v>422147</v>
      </c>
      <c r="D555" s="231">
        <f>D557+D561+D563+D565+D569+D571+D575+D577+D579+D581+D589</f>
        <v>446304</v>
      </c>
      <c r="E555" s="182">
        <f>E557+E561+E563+E565+E569+E571+E575+E577+E579+E581+E589</f>
        <v>476006</v>
      </c>
      <c r="F555" s="182">
        <f>F557+F561+F563+F565+F569+F571+F575+F577+F579+F581+F589</f>
        <v>497904</v>
      </c>
      <c r="G555" s="182">
        <f>G557+G561+G563+G565+G569+G571+G575+G577+G579+G581+G589</f>
        <v>628620</v>
      </c>
    </row>
    <row r="556" spans="1:7" ht="30">
      <c r="A556" s="71" t="s">
        <v>91</v>
      </c>
      <c r="B556" s="73"/>
      <c r="C556" s="180"/>
      <c r="D556" s="229"/>
      <c r="E556" s="143"/>
      <c r="F556" s="181"/>
      <c r="G556" s="181"/>
    </row>
    <row r="557" spans="1:7" ht="28.5">
      <c r="A557" s="176" t="s">
        <v>180</v>
      </c>
      <c r="B557" s="73" t="s">
        <v>30</v>
      </c>
      <c r="C557" s="180">
        <v>26720</v>
      </c>
      <c r="D557" s="229">
        <v>26145</v>
      </c>
      <c r="E557" s="180">
        <v>25900</v>
      </c>
      <c r="F557" s="181">
        <v>25660</v>
      </c>
      <c r="G557" s="181">
        <v>25400</v>
      </c>
    </row>
    <row r="558" spans="1:7" ht="15.75">
      <c r="A558" s="75"/>
      <c r="B558" s="73"/>
      <c r="C558" s="180"/>
      <c r="D558" s="229"/>
      <c r="E558" s="180"/>
      <c r="F558" s="181"/>
      <c r="G558" s="181"/>
    </row>
    <row r="559" spans="1:7" ht="15.75">
      <c r="A559" s="176" t="s">
        <v>198</v>
      </c>
      <c r="B559" s="73" t="s">
        <v>30</v>
      </c>
      <c r="C559" s="180"/>
      <c r="D559" s="229"/>
      <c r="E559" s="180"/>
      <c r="F559" s="181"/>
      <c r="G559" s="181"/>
    </row>
    <row r="560" spans="1:7" ht="15.75">
      <c r="A560" s="91"/>
      <c r="B560" s="73"/>
      <c r="C560" s="180"/>
      <c r="D560" s="229"/>
      <c r="E560" s="180"/>
      <c r="F560" s="181"/>
      <c r="G560" s="181"/>
    </row>
    <row r="561" spans="1:7" ht="15.75">
      <c r="A561" s="176" t="s">
        <v>181</v>
      </c>
      <c r="B561" s="73" t="s">
        <v>30</v>
      </c>
      <c r="C561" s="180">
        <v>273609</v>
      </c>
      <c r="D561" s="229">
        <v>296670</v>
      </c>
      <c r="E561" s="180">
        <v>325900</v>
      </c>
      <c r="F561" s="181">
        <v>347340</v>
      </c>
      <c r="G561" s="181">
        <v>477750</v>
      </c>
    </row>
    <row r="562" spans="1:7" ht="15.75">
      <c r="A562" s="91"/>
      <c r="B562" s="73"/>
      <c r="C562" s="180"/>
      <c r="D562" s="229"/>
      <c r="E562" s="180"/>
      <c r="F562" s="181"/>
      <c r="G562" s="181"/>
    </row>
    <row r="563" spans="1:7" ht="42.75">
      <c r="A563" s="176" t="s">
        <v>196</v>
      </c>
      <c r="B563" s="73" t="s">
        <v>30</v>
      </c>
      <c r="C563" s="180">
        <v>95870</v>
      </c>
      <c r="D563" s="229">
        <v>97380</v>
      </c>
      <c r="E563" s="180">
        <v>97900</v>
      </c>
      <c r="F563" s="181">
        <v>98550</v>
      </c>
      <c r="G563" s="181">
        <v>99100</v>
      </c>
    </row>
    <row r="564" spans="1:7" ht="15.75">
      <c r="A564" s="75"/>
      <c r="B564" s="73"/>
      <c r="C564" s="180"/>
      <c r="D564" s="229"/>
      <c r="E564" s="180"/>
      <c r="F564" s="181"/>
      <c r="G564" s="181"/>
    </row>
    <row r="565" spans="1:7" ht="57">
      <c r="A565" s="144" t="s">
        <v>195</v>
      </c>
      <c r="B565" s="73" t="s">
        <v>30</v>
      </c>
      <c r="C565" s="180">
        <v>6374</v>
      </c>
      <c r="D565" s="229">
        <v>6530</v>
      </c>
      <c r="E565" s="180">
        <v>6590</v>
      </c>
      <c r="F565" s="181">
        <v>6650</v>
      </c>
      <c r="G565" s="181">
        <v>6700</v>
      </c>
    </row>
    <row r="566" spans="1:7" ht="18" customHeight="1">
      <c r="A566" s="75"/>
      <c r="B566" s="73"/>
      <c r="C566" s="180"/>
      <c r="D566" s="229"/>
      <c r="E566" s="180"/>
      <c r="F566" s="181"/>
      <c r="G566" s="181"/>
    </row>
    <row r="567" spans="1:7" ht="16.5" customHeight="1">
      <c r="A567" s="176" t="s">
        <v>182</v>
      </c>
      <c r="B567" s="73" t="s">
        <v>30</v>
      </c>
      <c r="C567" s="180"/>
      <c r="D567" s="229"/>
      <c r="E567" s="180"/>
      <c r="F567" s="181"/>
      <c r="G567" s="181"/>
    </row>
    <row r="568" spans="1:7" ht="18.75" customHeight="1">
      <c r="A568" s="75"/>
      <c r="B568" s="73"/>
      <c r="C568" s="180"/>
      <c r="D568" s="229"/>
      <c r="E568" s="180"/>
      <c r="F568" s="181"/>
      <c r="G568" s="181"/>
    </row>
    <row r="569" spans="1:7" ht="50.25" customHeight="1">
      <c r="A569" s="176" t="s">
        <v>183</v>
      </c>
      <c r="B569" s="73" t="s">
        <v>30</v>
      </c>
      <c r="C569" s="180">
        <v>14792</v>
      </c>
      <c r="D569" s="229">
        <v>14795</v>
      </c>
      <c r="E569" s="180">
        <v>14790</v>
      </c>
      <c r="F569" s="181">
        <v>14630</v>
      </c>
      <c r="G569" s="181">
        <v>14440</v>
      </c>
    </row>
    <row r="570" spans="1:7" ht="15" customHeight="1">
      <c r="A570" s="75"/>
      <c r="B570" s="73"/>
      <c r="C570" s="180"/>
      <c r="D570" s="229"/>
      <c r="E570" s="180"/>
      <c r="F570" s="181"/>
      <c r="G570" s="181"/>
    </row>
    <row r="571" spans="1:7" ht="31.5" customHeight="1">
      <c r="A571" s="144" t="s">
        <v>185</v>
      </c>
      <c r="B571" s="73" t="s">
        <v>30</v>
      </c>
      <c r="C571" s="180">
        <v>189</v>
      </c>
      <c r="D571" s="229">
        <v>188</v>
      </c>
      <c r="E571" s="180">
        <v>187</v>
      </c>
      <c r="F571" s="181">
        <v>187</v>
      </c>
      <c r="G571" s="181">
        <v>186</v>
      </c>
    </row>
    <row r="572" spans="1:7" ht="31.5" customHeight="1">
      <c r="A572" s="92"/>
      <c r="B572" s="73"/>
      <c r="C572" s="180"/>
      <c r="D572" s="229"/>
      <c r="E572" s="180"/>
      <c r="F572" s="181"/>
      <c r="G572" s="181"/>
    </row>
    <row r="573" spans="1:7" ht="15" customHeight="1">
      <c r="A573" s="176" t="s">
        <v>184</v>
      </c>
      <c r="B573" s="73" t="s">
        <v>30</v>
      </c>
      <c r="C573" s="180"/>
      <c r="D573" s="229"/>
      <c r="E573" s="180"/>
      <c r="F573" s="181"/>
      <c r="G573" s="181"/>
    </row>
    <row r="574" spans="1:7" ht="15" customHeight="1">
      <c r="A574" s="91"/>
      <c r="B574" s="73"/>
      <c r="C574" s="180"/>
      <c r="D574" s="229"/>
      <c r="E574" s="180"/>
      <c r="F574" s="181"/>
      <c r="G574" s="181"/>
    </row>
    <row r="575" spans="1:7" ht="31.5" customHeight="1">
      <c r="A575" s="176" t="s">
        <v>186</v>
      </c>
      <c r="B575" s="73" t="s">
        <v>30</v>
      </c>
      <c r="C575" s="180">
        <v>3008</v>
      </c>
      <c r="D575" s="229">
        <v>3009</v>
      </c>
      <c r="E575" s="180">
        <v>3009</v>
      </c>
      <c r="F575" s="181">
        <v>3009</v>
      </c>
      <c r="G575" s="181">
        <v>3009</v>
      </c>
    </row>
    <row r="576" spans="1:7" ht="31.5" customHeight="1">
      <c r="A576" s="91"/>
      <c r="B576" s="73"/>
      <c r="C576" s="180"/>
      <c r="D576" s="229"/>
      <c r="E576" s="180"/>
      <c r="F576" s="181"/>
      <c r="G576" s="181"/>
    </row>
    <row r="577" spans="1:7" ht="15.75" customHeight="1">
      <c r="A577" s="144" t="s">
        <v>187</v>
      </c>
      <c r="B577" s="73" t="s">
        <v>30</v>
      </c>
      <c r="C577" s="180">
        <v>468</v>
      </c>
      <c r="D577" s="229">
        <v>595</v>
      </c>
      <c r="E577" s="180">
        <v>728</v>
      </c>
      <c r="F577" s="181">
        <v>865</v>
      </c>
      <c r="G577" s="181">
        <v>1010</v>
      </c>
    </row>
    <row r="578" spans="1:7" ht="15.75" customHeight="1">
      <c r="A578" s="71"/>
      <c r="B578" s="73"/>
      <c r="C578" s="180"/>
      <c r="D578" s="229"/>
      <c r="E578" s="180"/>
      <c r="F578" s="181"/>
      <c r="G578" s="181"/>
    </row>
    <row r="579" spans="1:7" ht="28.5" customHeight="1">
      <c r="A579" s="176" t="s">
        <v>188</v>
      </c>
      <c r="B579" s="73" t="s">
        <v>30</v>
      </c>
      <c r="C579" s="180">
        <v>982</v>
      </c>
      <c r="D579" s="229">
        <v>850</v>
      </c>
      <c r="E579" s="180">
        <v>852</v>
      </c>
      <c r="F579" s="181">
        <v>853</v>
      </c>
      <c r="G579" s="181">
        <v>855</v>
      </c>
    </row>
    <row r="580" spans="1:7" ht="28.5" customHeight="1">
      <c r="A580" s="91"/>
      <c r="B580" s="73"/>
      <c r="C580" s="180"/>
      <c r="D580" s="229"/>
      <c r="E580" s="180"/>
      <c r="F580" s="181"/>
      <c r="G580" s="181"/>
    </row>
    <row r="581" spans="1:7" ht="30" customHeight="1">
      <c r="A581" s="144" t="s">
        <v>197</v>
      </c>
      <c r="B581" s="73" t="s">
        <v>30</v>
      </c>
      <c r="C581" s="180">
        <v>95</v>
      </c>
      <c r="D581" s="229">
        <v>100</v>
      </c>
      <c r="E581" s="180">
        <v>107</v>
      </c>
      <c r="F581" s="181">
        <v>115</v>
      </c>
      <c r="G581" s="181">
        <v>123</v>
      </c>
    </row>
    <row r="582" spans="1:7" ht="15" customHeight="1">
      <c r="A582" s="75"/>
      <c r="B582" s="73"/>
      <c r="C582" s="180"/>
      <c r="D582" s="229"/>
      <c r="E582" s="180"/>
      <c r="F582" s="181"/>
      <c r="G582" s="181"/>
    </row>
    <row r="583" spans="1:7" ht="45" customHeight="1">
      <c r="A583" s="176" t="s">
        <v>189</v>
      </c>
      <c r="B583" s="73" t="s">
        <v>30</v>
      </c>
      <c r="C583" s="180"/>
      <c r="D583" s="229"/>
      <c r="E583" s="180"/>
      <c r="F583" s="181"/>
      <c r="G583" s="181"/>
    </row>
    <row r="584" spans="1:7" ht="15" customHeight="1">
      <c r="A584" s="75"/>
      <c r="B584" s="73"/>
      <c r="C584" s="180"/>
      <c r="D584" s="229"/>
      <c r="E584" s="180"/>
      <c r="F584" s="181"/>
      <c r="G584" s="181"/>
    </row>
    <row r="585" spans="1:7" ht="43.5" customHeight="1">
      <c r="A585" s="144" t="s">
        <v>190</v>
      </c>
      <c r="B585" s="89" t="s">
        <v>30</v>
      </c>
      <c r="C585" s="180"/>
      <c r="D585" s="229"/>
      <c r="E585" s="180"/>
      <c r="F585" s="181"/>
      <c r="G585" s="181"/>
    </row>
    <row r="586" spans="1:7" ht="15" customHeight="1">
      <c r="A586" s="75"/>
      <c r="B586" s="89"/>
      <c r="C586" s="182"/>
      <c r="D586" s="231"/>
      <c r="E586" s="182"/>
      <c r="F586" s="181"/>
      <c r="G586" s="181"/>
    </row>
    <row r="587" spans="1:7" ht="15" customHeight="1">
      <c r="A587" s="176" t="s">
        <v>191</v>
      </c>
      <c r="B587" s="89" t="s">
        <v>30</v>
      </c>
      <c r="C587" s="182"/>
      <c r="D587" s="231"/>
      <c r="E587" s="182"/>
      <c r="F587" s="181"/>
      <c r="G587" s="181"/>
    </row>
    <row r="588" spans="1:7" ht="15" customHeight="1">
      <c r="A588" s="75"/>
      <c r="B588" s="89"/>
      <c r="C588" s="182"/>
      <c r="D588" s="231"/>
      <c r="E588" s="182"/>
      <c r="F588" s="181"/>
      <c r="G588" s="181"/>
    </row>
    <row r="589" spans="1:7" ht="32.25" customHeight="1">
      <c r="A589" s="176" t="s">
        <v>192</v>
      </c>
      <c r="B589" s="89" t="s">
        <v>30</v>
      </c>
      <c r="C589" s="182">
        <v>40</v>
      </c>
      <c r="D589" s="231">
        <v>42</v>
      </c>
      <c r="E589" s="182">
        <v>43</v>
      </c>
      <c r="F589" s="181">
        <v>45</v>
      </c>
      <c r="G589" s="181">
        <v>47</v>
      </c>
    </row>
    <row r="590" spans="1:7" ht="15" customHeight="1">
      <c r="A590" s="75"/>
      <c r="B590" s="89"/>
      <c r="C590" s="182"/>
      <c r="D590" s="231"/>
      <c r="E590" s="182"/>
      <c r="F590" s="181"/>
      <c r="G590" s="181"/>
    </row>
    <row r="591" spans="1:7" ht="31.5" customHeight="1">
      <c r="A591" s="176" t="s">
        <v>193</v>
      </c>
      <c r="B591" s="89" t="s">
        <v>30</v>
      </c>
      <c r="C591" s="182"/>
      <c r="D591" s="231"/>
      <c r="E591" s="182"/>
      <c r="F591" s="181"/>
      <c r="G591" s="181"/>
    </row>
    <row r="592" spans="1:7" ht="15" customHeight="1">
      <c r="A592" s="75"/>
      <c r="B592" s="80"/>
      <c r="C592" s="182"/>
      <c r="D592" s="231"/>
      <c r="E592" s="182"/>
      <c r="F592" s="181"/>
      <c r="G592" s="181"/>
    </row>
    <row r="593" spans="1:7" ht="15" customHeight="1">
      <c r="A593" s="144" t="s">
        <v>194</v>
      </c>
      <c r="B593" s="89" t="s">
        <v>30</v>
      </c>
      <c r="C593" s="182"/>
      <c r="D593" s="231"/>
      <c r="E593" s="182"/>
      <c r="F593" s="181"/>
      <c r="G593" s="181"/>
    </row>
    <row r="594" spans="1:7" ht="15" customHeight="1">
      <c r="A594" s="75"/>
      <c r="B594" s="80"/>
      <c r="C594" s="87"/>
      <c r="D594" s="225"/>
      <c r="E594" s="87"/>
      <c r="F594" s="81"/>
      <c r="G594" s="81"/>
    </row>
    <row r="595" spans="1:7" ht="15" customHeight="1">
      <c r="A595" s="250" t="s">
        <v>103</v>
      </c>
      <c r="B595" s="250"/>
      <c r="C595" s="250"/>
      <c r="D595" s="250"/>
      <c r="E595" s="250"/>
      <c r="F595" s="250"/>
      <c r="G595" s="250"/>
    </row>
    <row r="596" spans="1:7" ht="34.5" customHeight="1">
      <c r="A596" s="12" t="s">
        <v>121</v>
      </c>
      <c r="B596" s="36" t="s">
        <v>30</v>
      </c>
      <c r="C596" s="173">
        <f>C598+C599+C600+C601+C602+C603+C604+C605+C606+C607+C608+C609+C610+C611+C612+C613</f>
        <v>2782725</v>
      </c>
      <c r="D596" s="218">
        <f>D598+D599+D600+D601+D602+D603+D604+D605+D606+D607+D608+D609+D610+D611+D612+D613</f>
        <v>2655055.1</v>
      </c>
      <c r="E596" s="173">
        <f>E598+E599+E600+E601+E602+E603+E604+E605+E606+E607+E608+E609+E610+E611+E612+E613</f>
        <v>2702290.3</v>
      </c>
      <c r="F596" s="173">
        <f>F598+F599+F600+F601+F602+F603+F604+F605+F606+F607+F608+F609+F610+F611+F612+F613</f>
        <v>2751957.2</v>
      </c>
      <c r="G596" s="173">
        <f>G598+G599+G600+G601+G602+G603+G604+G605+G606+G607+G608+G609+G610+G611+G612+G613</f>
        <v>2803900.9</v>
      </c>
    </row>
    <row r="597" spans="1:7" ht="15" customHeight="1">
      <c r="A597" s="57" t="s">
        <v>104</v>
      </c>
      <c r="B597" s="36"/>
      <c r="C597" s="3"/>
      <c r="D597" s="218"/>
      <c r="E597" s="3"/>
      <c r="F597" s="3"/>
      <c r="G597" s="3"/>
    </row>
    <row r="598" spans="1:7" ht="15" customHeight="1">
      <c r="A598" s="57" t="s">
        <v>129</v>
      </c>
      <c r="B598" s="36" t="s">
        <v>30</v>
      </c>
      <c r="C598" s="3">
        <v>102739</v>
      </c>
      <c r="D598" s="218">
        <v>105000</v>
      </c>
      <c r="E598" s="3">
        <v>105000</v>
      </c>
      <c r="F598" s="3">
        <v>105000</v>
      </c>
      <c r="G598" s="3">
        <v>105000</v>
      </c>
    </row>
    <row r="599" spans="1:7" ht="15" customHeight="1">
      <c r="A599" s="57" t="s">
        <v>106</v>
      </c>
      <c r="B599" s="36" t="s">
        <v>30</v>
      </c>
      <c r="C599" s="3">
        <v>612940.6</v>
      </c>
      <c r="D599" s="218">
        <v>597880.8</v>
      </c>
      <c r="E599" s="3">
        <v>615817.2</v>
      </c>
      <c r="F599" s="3">
        <v>634291.7</v>
      </c>
      <c r="G599" s="3">
        <v>653320.4</v>
      </c>
    </row>
    <row r="600" spans="1:7" ht="15" customHeight="1">
      <c r="A600" s="57" t="s">
        <v>130</v>
      </c>
      <c r="B600" s="36" t="s">
        <v>30</v>
      </c>
      <c r="C600" s="3">
        <v>609195</v>
      </c>
      <c r="D600" s="218">
        <v>475000</v>
      </c>
      <c r="E600" s="3">
        <v>480000</v>
      </c>
      <c r="F600" s="3">
        <v>490000</v>
      </c>
      <c r="G600" s="3">
        <v>500000</v>
      </c>
    </row>
    <row r="601" spans="1:7" ht="30.75" customHeight="1">
      <c r="A601" s="57" t="s">
        <v>131</v>
      </c>
      <c r="B601" s="36" t="s">
        <v>30</v>
      </c>
      <c r="C601" s="3">
        <v>3164.7</v>
      </c>
      <c r="D601" s="218">
        <v>3215</v>
      </c>
      <c r="E601" s="3">
        <v>3573.1</v>
      </c>
      <c r="F601" s="3">
        <v>3665.5</v>
      </c>
      <c r="G601" s="3">
        <v>3665.5</v>
      </c>
    </row>
    <row r="602" spans="1:7" ht="15" customHeight="1">
      <c r="A602" s="57" t="s">
        <v>105</v>
      </c>
      <c r="B602" s="36" t="s">
        <v>30</v>
      </c>
      <c r="C602" s="3">
        <v>5662.4</v>
      </c>
      <c r="D602" s="218">
        <v>5900</v>
      </c>
      <c r="E602" s="3">
        <v>6200</v>
      </c>
      <c r="F602" s="3">
        <v>6300</v>
      </c>
      <c r="G602" s="3">
        <v>6500</v>
      </c>
    </row>
    <row r="603" spans="1:7" ht="15" customHeight="1">
      <c r="A603" s="57" t="s">
        <v>110</v>
      </c>
      <c r="B603" s="36" t="s">
        <v>30</v>
      </c>
      <c r="C603" s="187">
        <v>41037</v>
      </c>
      <c r="D603" s="232">
        <v>38400</v>
      </c>
      <c r="E603" s="186">
        <v>40000</v>
      </c>
      <c r="F603" s="186">
        <v>41000</v>
      </c>
      <c r="G603" s="186">
        <v>43000</v>
      </c>
    </row>
    <row r="604" spans="1:7" ht="15" customHeight="1">
      <c r="A604" s="57" t="s">
        <v>107</v>
      </c>
      <c r="B604" s="36" t="s">
        <v>30</v>
      </c>
      <c r="C604" s="3">
        <v>30445.7</v>
      </c>
      <c r="D604" s="218">
        <v>29000</v>
      </c>
      <c r="E604" s="3">
        <v>30500</v>
      </c>
      <c r="F604" s="3">
        <v>30500</v>
      </c>
      <c r="G604" s="3">
        <v>30500</v>
      </c>
    </row>
    <row r="605" spans="1:7" ht="29.25" customHeight="1">
      <c r="A605" s="58" t="s">
        <v>163</v>
      </c>
      <c r="B605" s="36" t="s">
        <v>30</v>
      </c>
      <c r="C605" s="3">
        <v>54542</v>
      </c>
      <c r="D605" s="218">
        <v>55000</v>
      </c>
      <c r="E605" s="3">
        <v>55000</v>
      </c>
      <c r="F605" s="3">
        <v>55000</v>
      </c>
      <c r="G605" s="3">
        <v>55000</v>
      </c>
    </row>
    <row r="606" spans="1:7" ht="20.25" customHeight="1">
      <c r="A606" s="57" t="s">
        <v>112</v>
      </c>
      <c r="B606" s="36" t="s">
        <v>30</v>
      </c>
      <c r="C606" s="3">
        <v>55024</v>
      </c>
      <c r="D606" s="218">
        <v>55500</v>
      </c>
      <c r="E606" s="3">
        <v>56000</v>
      </c>
      <c r="F606" s="3">
        <v>56000</v>
      </c>
      <c r="G606" s="3">
        <v>56000</v>
      </c>
    </row>
    <row r="607" spans="1:7" ht="19.5" customHeight="1">
      <c r="A607" s="57" t="s">
        <v>108</v>
      </c>
      <c r="B607" s="36" t="s">
        <v>30</v>
      </c>
      <c r="C607" s="3">
        <v>35069.8</v>
      </c>
      <c r="D607" s="218">
        <v>35100</v>
      </c>
      <c r="E607" s="3">
        <v>35100</v>
      </c>
      <c r="F607" s="3">
        <v>35100</v>
      </c>
      <c r="G607" s="3">
        <v>35100</v>
      </c>
    </row>
    <row r="608" spans="1:7" ht="15.75">
      <c r="A608" s="57" t="s">
        <v>109</v>
      </c>
      <c r="B608" s="36" t="s">
        <v>30</v>
      </c>
      <c r="C608" s="3">
        <v>270.9</v>
      </c>
      <c r="D608" s="218">
        <v>269.3</v>
      </c>
      <c r="E608" s="3">
        <v>300</v>
      </c>
      <c r="F608" s="3">
        <v>300</v>
      </c>
      <c r="G608" s="3">
        <v>300</v>
      </c>
    </row>
    <row r="609" spans="1:7" ht="15.75">
      <c r="A609" s="57" t="s">
        <v>158</v>
      </c>
      <c r="B609" s="36" t="s">
        <v>30</v>
      </c>
      <c r="C609" s="3">
        <v>2181.2</v>
      </c>
      <c r="D609" s="218">
        <v>2400</v>
      </c>
      <c r="E609" s="3">
        <v>2400</v>
      </c>
      <c r="F609" s="3">
        <v>2400</v>
      </c>
      <c r="G609" s="3">
        <v>2400</v>
      </c>
    </row>
    <row r="610" spans="1:7" ht="15.75">
      <c r="A610" s="12" t="s">
        <v>164</v>
      </c>
      <c r="B610" s="36" t="s">
        <v>30</v>
      </c>
      <c r="C610" s="173">
        <v>5</v>
      </c>
      <c r="D610" s="218">
        <v>5</v>
      </c>
      <c r="E610" s="173">
        <v>5</v>
      </c>
      <c r="F610" s="173">
        <v>5</v>
      </c>
      <c r="G610" s="173">
        <v>5</v>
      </c>
    </row>
    <row r="611" spans="1:7" ht="15.75">
      <c r="A611" s="57" t="s">
        <v>111</v>
      </c>
      <c r="B611" s="36" t="s">
        <v>30</v>
      </c>
      <c r="C611" s="3">
        <v>7191.7</v>
      </c>
      <c r="D611" s="218">
        <v>7500</v>
      </c>
      <c r="E611" s="3">
        <v>7510</v>
      </c>
      <c r="F611" s="3">
        <v>7510</v>
      </c>
      <c r="G611" s="3">
        <v>7510</v>
      </c>
    </row>
    <row r="612" spans="1:7" ht="15.75">
      <c r="A612" s="57" t="s">
        <v>165</v>
      </c>
      <c r="B612" s="36" t="s">
        <v>30</v>
      </c>
      <c r="C612" s="3">
        <v>1542</v>
      </c>
      <c r="D612" s="218">
        <v>1600</v>
      </c>
      <c r="E612" s="3">
        <v>1600</v>
      </c>
      <c r="F612" s="3">
        <v>1600</v>
      </c>
      <c r="G612" s="3">
        <v>1600</v>
      </c>
    </row>
    <row r="613" spans="1:7" ht="15.75">
      <c r="A613" s="12" t="s">
        <v>166</v>
      </c>
      <c r="B613" s="36" t="s">
        <v>30</v>
      </c>
      <c r="C613" s="3">
        <v>1221714</v>
      </c>
      <c r="D613" s="218">
        <v>1243285</v>
      </c>
      <c r="E613" s="3">
        <v>1263285</v>
      </c>
      <c r="F613" s="3">
        <v>1283285</v>
      </c>
      <c r="G613" s="3">
        <v>1304000</v>
      </c>
    </row>
    <row r="614" spans="1:7" ht="15.75">
      <c r="A614" s="253" t="s">
        <v>39</v>
      </c>
      <c r="B614" s="253"/>
      <c r="C614" s="253"/>
      <c r="D614" s="253"/>
      <c r="E614" s="253"/>
      <c r="F614" s="253"/>
      <c r="G614" s="253"/>
    </row>
    <row r="615" spans="1:7" ht="33.75" customHeight="1">
      <c r="A615" s="9" t="s">
        <v>75</v>
      </c>
      <c r="B615" s="10" t="s">
        <v>5</v>
      </c>
      <c r="C615" s="14">
        <v>47355</v>
      </c>
      <c r="D615" s="230">
        <f>C615*99.2/100</f>
        <v>46976.16</v>
      </c>
      <c r="E615" s="167">
        <f>D615*99.2/100</f>
        <v>46600.35072000001</v>
      </c>
      <c r="F615" s="167">
        <f>E615*99.2/100</f>
        <v>46227.54791424001</v>
      </c>
      <c r="G615" s="167">
        <f>F615*99.2/100</f>
        <v>45857.72753092609</v>
      </c>
    </row>
    <row r="616" spans="1:7" ht="28.5">
      <c r="A616" s="11" t="s">
        <v>152</v>
      </c>
      <c r="B616" s="10" t="s">
        <v>5</v>
      </c>
      <c r="C616" s="14">
        <v>15831</v>
      </c>
      <c r="D616" s="230">
        <v>15916</v>
      </c>
      <c r="E616" s="14">
        <v>15972</v>
      </c>
      <c r="F616" s="14">
        <v>16036</v>
      </c>
      <c r="G616" s="14">
        <v>16100</v>
      </c>
    </row>
    <row r="617" spans="1:7" ht="15.75">
      <c r="A617" s="12" t="s">
        <v>117</v>
      </c>
      <c r="B617" s="10" t="s">
        <v>5</v>
      </c>
      <c r="C617" s="14">
        <v>11900</v>
      </c>
      <c r="D617" s="230">
        <v>11950</v>
      </c>
      <c r="E617" s="14">
        <v>12024</v>
      </c>
      <c r="F617" s="14">
        <v>12102</v>
      </c>
      <c r="G617" s="14">
        <v>12178</v>
      </c>
    </row>
    <row r="618" spans="1:7" ht="28.5">
      <c r="A618" s="13" t="s">
        <v>168</v>
      </c>
      <c r="B618" s="10" t="s">
        <v>5</v>
      </c>
      <c r="C618" s="14">
        <v>3346</v>
      </c>
      <c r="D618" s="230">
        <v>3350</v>
      </c>
      <c r="E618" s="14">
        <v>3355</v>
      </c>
      <c r="F618" s="14">
        <v>3358</v>
      </c>
      <c r="G618" s="14">
        <v>3362</v>
      </c>
    </row>
    <row r="619" spans="1:7" ht="57">
      <c r="A619" s="13" t="s">
        <v>153</v>
      </c>
      <c r="B619" s="10" t="s">
        <v>5</v>
      </c>
      <c r="C619" s="14">
        <f>C621+C622+C623</f>
        <v>7102</v>
      </c>
      <c r="D619" s="230">
        <f>D621+D622+D623</f>
        <v>7254</v>
      </c>
      <c r="E619" s="14">
        <f>E621+E622+E623</f>
        <v>7408</v>
      </c>
      <c r="F619" s="14">
        <f>F621+F622+F623</f>
        <v>7418</v>
      </c>
      <c r="G619" s="14">
        <f>G621+G622+G623</f>
        <v>7428</v>
      </c>
    </row>
    <row r="620" spans="1:7" ht="15.75">
      <c r="A620" s="14" t="s">
        <v>16</v>
      </c>
      <c r="B620" s="15"/>
      <c r="C620" s="14"/>
      <c r="D620" s="230"/>
      <c r="E620" s="14"/>
      <c r="F620" s="14"/>
      <c r="G620" s="14"/>
    </row>
    <row r="621" spans="1:7" ht="30">
      <c r="A621" s="12" t="s">
        <v>133</v>
      </c>
      <c r="B621" s="10" t="s">
        <v>5</v>
      </c>
      <c r="C621" s="14">
        <v>5387</v>
      </c>
      <c r="D621" s="230">
        <v>5529</v>
      </c>
      <c r="E621" s="14">
        <v>5673</v>
      </c>
      <c r="F621" s="14">
        <v>5673</v>
      </c>
      <c r="G621" s="14">
        <v>5673</v>
      </c>
    </row>
    <row r="622" spans="1:7" ht="30">
      <c r="A622" s="12" t="s">
        <v>169</v>
      </c>
      <c r="B622" s="10" t="s">
        <v>5</v>
      </c>
      <c r="C622" s="14">
        <v>1125</v>
      </c>
      <c r="D622" s="230">
        <v>1130</v>
      </c>
      <c r="E622" s="14">
        <v>1135</v>
      </c>
      <c r="F622" s="14">
        <v>1140</v>
      </c>
      <c r="G622" s="14">
        <v>1145</v>
      </c>
    </row>
    <row r="623" spans="1:7" ht="30">
      <c r="A623" s="12" t="s">
        <v>170</v>
      </c>
      <c r="B623" s="10" t="s">
        <v>5</v>
      </c>
      <c r="C623" s="14">
        <v>590</v>
      </c>
      <c r="D623" s="230">
        <v>595</v>
      </c>
      <c r="E623" s="14">
        <v>600</v>
      </c>
      <c r="F623" s="14">
        <v>605</v>
      </c>
      <c r="G623" s="14">
        <v>610</v>
      </c>
    </row>
    <row r="624" spans="1:7" ht="15.75">
      <c r="A624" s="13" t="s">
        <v>159</v>
      </c>
      <c r="B624" s="10" t="s">
        <v>5</v>
      </c>
      <c r="C624" s="14">
        <f>C618+C619</f>
        <v>10448</v>
      </c>
      <c r="D624" s="230">
        <f>D618+D619</f>
        <v>10604</v>
      </c>
      <c r="E624" s="14">
        <f>E618+E619</f>
        <v>10763</v>
      </c>
      <c r="F624" s="14">
        <f>F618+F619</f>
        <v>10776</v>
      </c>
      <c r="G624" s="14">
        <f>G618+G619</f>
        <v>10790</v>
      </c>
    </row>
    <row r="625" spans="1:8" ht="29.25">
      <c r="A625" s="72" t="s">
        <v>157</v>
      </c>
      <c r="B625" s="10" t="s">
        <v>5</v>
      </c>
      <c r="C625" s="14">
        <f>C628+C634+C636+C638+C640+C642+C644+C646+C648+C650+C652+C654+C656+C658+C660+C662+C664+C666</f>
        <v>16879</v>
      </c>
      <c r="D625" s="230">
        <f>D628+D634+D636+D638+D640+D642+D644+D646+D648+D650+D652+D654+D656+D658+D660+D662+D664+D666</f>
        <v>16532</v>
      </c>
      <c r="E625" s="230">
        <f>E628+E634+E636+E638+E640+E642+E644+E646+E648+E650+E652+E654+E656+E658+E660+E662+E664+E666</f>
        <v>16355</v>
      </c>
      <c r="F625" s="230">
        <f>F628+F634+F636+F638+F640+F642+F644+F646+F648+F650+F652+F654+F656+F658+F660+F662+F664+F666</f>
        <v>16322</v>
      </c>
      <c r="G625" s="230">
        <f>G628+G634+G636+G638+G640+G642+G644+G646+G648+G650+G652+G654+G656+G658+G660+G662+G664+G666</f>
        <v>16305</v>
      </c>
      <c r="H625" s="211"/>
    </row>
    <row r="626" spans="1:7" ht="31.5" customHeight="1">
      <c r="A626" s="74" t="s">
        <v>127</v>
      </c>
      <c r="B626" s="73"/>
      <c r="C626" s="14" t="s">
        <v>230</v>
      </c>
      <c r="D626" s="230"/>
      <c r="E626" s="206"/>
      <c r="F626" s="206"/>
      <c r="G626" s="206"/>
    </row>
    <row r="627" spans="1:7" ht="19.5" customHeight="1">
      <c r="A627" s="75"/>
      <c r="B627" s="73"/>
      <c r="C627" s="14"/>
      <c r="D627" s="230"/>
      <c r="E627" s="14"/>
      <c r="F627" s="14"/>
      <c r="G627" s="14"/>
    </row>
    <row r="628" spans="1:7" ht="30" customHeight="1">
      <c r="A628" s="251" t="s">
        <v>180</v>
      </c>
      <c r="B628" s="242" t="s">
        <v>5</v>
      </c>
      <c r="C628" s="244">
        <v>505</v>
      </c>
      <c r="D628" s="246">
        <v>490</v>
      </c>
      <c r="E628" s="248">
        <v>485</v>
      </c>
      <c r="F628" s="248">
        <v>486</v>
      </c>
      <c r="G628" s="248">
        <v>485</v>
      </c>
    </row>
    <row r="629" spans="1:7" ht="0.75" customHeight="1">
      <c r="A629" s="251"/>
      <c r="B629" s="243"/>
      <c r="C629" s="245"/>
      <c r="D629" s="247"/>
      <c r="E629" s="249"/>
      <c r="F629" s="249"/>
      <c r="G629" s="249"/>
    </row>
    <row r="630" spans="1:7" ht="21.75" customHeight="1">
      <c r="A630" s="288" t="s">
        <v>132</v>
      </c>
      <c r="B630" s="86"/>
      <c r="C630" s="14"/>
      <c r="D630" s="230"/>
      <c r="E630" s="14"/>
      <c r="F630" s="14"/>
      <c r="G630" s="14"/>
    </row>
    <row r="631" spans="1:7" ht="19.5" customHeight="1" hidden="1">
      <c r="A631" s="288"/>
      <c r="B631" s="86"/>
      <c r="C631" s="14"/>
      <c r="D631" s="230"/>
      <c r="E631" s="14"/>
      <c r="F631" s="14"/>
      <c r="G631" s="14"/>
    </row>
    <row r="632" spans="1:7" ht="30" customHeight="1">
      <c r="A632" s="190" t="s">
        <v>258</v>
      </c>
      <c r="B632" s="86" t="s">
        <v>5</v>
      </c>
      <c r="C632" s="14"/>
      <c r="D632" s="230"/>
      <c r="E632" s="14"/>
      <c r="F632" s="14"/>
      <c r="G632" s="14"/>
    </row>
    <row r="633" spans="1:7" ht="13.5" customHeight="1">
      <c r="A633" s="76"/>
      <c r="B633" s="86"/>
      <c r="C633" s="14"/>
      <c r="D633" s="230"/>
      <c r="E633" s="14"/>
      <c r="F633" s="14"/>
      <c r="G633" s="14"/>
    </row>
    <row r="634" spans="1:7" ht="30" customHeight="1">
      <c r="A634" s="191" t="s">
        <v>181</v>
      </c>
      <c r="B634" s="86" t="s">
        <v>5</v>
      </c>
      <c r="C634" s="14">
        <v>7365</v>
      </c>
      <c r="D634" s="230">
        <v>7129</v>
      </c>
      <c r="E634" s="167">
        <v>7058</v>
      </c>
      <c r="F634" s="167">
        <v>7050</v>
      </c>
      <c r="G634" s="167">
        <v>7054</v>
      </c>
    </row>
    <row r="635" spans="1:7" ht="15.75" customHeight="1">
      <c r="A635" s="76"/>
      <c r="B635" s="86"/>
      <c r="C635" s="14"/>
      <c r="D635" s="230"/>
      <c r="E635" s="206"/>
      <c r="F635" s="206"/>
      <c r="G635" s="206"/>
    </row>
    <row r="636" spans="1:7" ht="30.75" customHeight="1">
      <c r="A636" s="192" t="s">
        <v>178</v>
      </c>
      <c r="B636" s="86" t="s">
        <v>5</v>
      </c>
      <c r="C636" s="14">
        <v>594</v>
      </c>
      <c r="D636" s="230">
        <v>585</v>
      </c>
      <c r="E636" s="167">
        <v>590</v>
      </c>
      <c r="F636" s="167">
        <v>587</v>
      </c>
      <c r="G636" s="167">
        <v>585</v>
      </c>
    </row>
    <row r="637" spans="1:7" ht="17.25" customHeight="1">
      <c r="A637" s="131"/>
      <c r="B637" s="86"/>
      <c r="C637" s="14"/>
      <c r="D637" s="230"/>
      <c r="E637" s="14"/>
      <c r="F637" s="14"/>
      <c r="G637" s="14"/>
    </row>
    <row r="638" spans="1:7" ht="51" customHeight="1">
      <c r="A638" s="192" t="s">
        <v>179</v>
      </c>
      <c r="B638" s="86" t="s">
        <v>5</v>
      </c>
      <c r="C638" s="14">
        <v>269</v>
      </c>
      <c r="D638" s="230">
        <v>260</v>
      </c>
      <c r="E638" s="167">
        <v>253</v>
      </c>
      <c r="F638" s="167">
        <v>252</v>
      </c>
      <c r="G638" s="167">
        <v>251</v>
      </c>
    </row>
    <row r="639" spans="1:7" ht="18" customHeight="1">
      <c r="A639" s="77"/>
      <c r="B639" s="86"/>
      <c r="C639" s="14"/>
      <c r="D639" s="230"/>
      <c r="E639" s="14"/>
      <c r="F639" s="14"/>
      <c r="G639" s="14"/>
    </row>
    <row r="640" spans="1:7" ht="35.25" customHeight="1">
      <c r="A640" s="192" t="s">
        <v>182</v>
      </c>
      <c r="B640" s="86" t="s">
        <v>5</v>
      </c>
      <c r="C640" s="14">
        <v>422</v>
      </c>
      <c r="D640" s="230">
        <v>415</v>
      </c>
      <c r="E640" s="167">
        <v>409</v>
      </c>
      <c r="F640" s="167">
        <v>405</v>
      </c>
      <c r="G640" s="167">
        <v>402</v>
      </c>
    </row>
    <row r="641" spans="1:7" ht="15.75" customHeight="1">
      <c r="A641" s="79"/>
      <c r="B641" s="86"/>
      <c r="C641" s="14"/>
      <c r="D641" s="230"/>
      <c r="E641" s="14"/>
      <c r="F641" s="14"/>
      <c r="G641" s="14"/>
    </row>
    <row r="642" spans="1:7" ht="33.75" customHeight="1">
      <c r="A642" s="193" t="s">
        <v>183</v>
      </c>
      <c r="B642" s="86" t="s">
        <v>5</v>
      </c>
      <c r="C642" s="14">
        <v>1105</v>
      </c>
      <c r="D642" s="230">
        <v>1095</v>
      </c>
      <c r="E642" s="167">
        <v>1081</v>
      </c>
      <c r="F642" s="167">
        <v>1083</v>
      </c>
      <c r="G642" s="167">
        <v>1083</v>
      </c>
    </row>
    <row r="643" spans="1:7" ht="11.25" customHeight="1">
      <c r="A643" s="79"/>
      <c r="B643" s="86"/>
      <c r="C643" s="14"/>
      <c r="D643" s="230"/>
      <c r="E643" s="14"/>
      <c r="F643" s="14"/>
      <c r="G643" s="14"/>
    </row>
    <row r="644" spans="1:7" ht="34.5" customHeight="1">
      <c r="A644" s="192" t="s">
        <v>184</v>
      </c>
      <c r="B644" s="86" t="s">
        <v>5</v>
      </c>
      <c r="C644" s="14">
        <v>205</v>
      </c>
      <c r="D644" s="230">
        <v>202</v>
      </c>
      <c r="E644" s="167">
        <v>194</v>
      </c>
      <c r="F644" s="167">
        <v>195</v>
      </c>
      <c r="G644" s="167">
        <v>194</v>
      </c>
    </row>
    <row r="645" spans="1:7" ht="13.5" customHeight="1">
      <c r="A645" s="78"/>
      <c r="B645" s="86"/>
      <c r="C645" s="14"/>
      <c r="D645" s="230"/>
      <c r="E645" s="14"/>
      <c r="F645" s="14"/>
      <c r="G645" s="14"/>
    </row>
    <row r="646" spans="1:7" ht="53.25" customHeight="1">
      <c r="A646" s="192" t="s">
        <v>185</v>
      </c>
      <c r="B646" s="86" t="s">
        <v>5</v>
      </c>
      <c r="C646" s="14">
        <v>145</v>
      </c>
      <c r="D646" s="230">
        <v>140</v>
      </c>
      <c r="E646" s="167">
        <v>133</v>
      </c>
      <c r="F646" s="167">
        <v>133</v>
      </c>
      <c r="G646" s="167">
        <v>133</v>
      </c>
    </row>
    <row r="647" spans="1:7" ht="22.5" customHeight="1">
      <c r="A647" s="78"/>
      <c r="B647" s="86"/>
      <c r="C647" s="14"/>
      <c r="D647" s="230"/>
      <c r="E647" s="14"/>
      <c r="F647" s="14"/>
      <c r="G647" s="14"/>
    </row>
    <row r="648" spans="1:7" ht="34.5" customHeight="1">
      <c r="A648" s="192" t="s">
        <v>186</v>
      </c>
      <c r="B648" s="86" t="s">
        <v>5</v>
      </c>
      <c r="C648" s="14">
        <v>276</v>
      </c>
      <c r="D648" s="230">
        <v>271</v>
      </c>
      <c r="E648" s="167">
        <v>264</v>
      </c>
      <c r="F648" s="167">
        <v>264</v>
      </c>
      <c r="G648" s="167">
        <v>264</v>
      </c>
    </row>
    <row r="649" spans="1:7" ht="16.5" customHeight="1">
      <c r="A649" s="78"/>
      <c r="B649" s="86"/>
      <c r="C649" s="14"/>
      <c r="D649" s="230"/>
      <c r="E649" s="14"/>
      <c r="F649" s="14"/>
      <c r="G649" s="14"/>
    </row>
    <row r="650" spans="1:7" ht="18" customHeight="1">
      <c r="A650" s="192" t="s">
        <v>187</v>
      </c>
      <c r="B650" s="86" t="s">
        <v>5</v>
      </c>
      <c r="C650" s="14">
        <v>275</v>
      </c>
      <c r="D650" s="230">
        <v>270</v>
      </c>
      <c r="E650" s="167">
        <v>263</v>
      </c>
      <c r="F650" s="167">
        <v>264</v>
      </c>
      <c r="G650" s="167">
        <v>267</v>
      </c>
    </row>
    <row r="651" spans="1:7" ht="18" customHeight="1">
      <c r="A651" s="77"/>
      <c r="B651" s="86"/>
      <c r="C651" s="14"/>
      <c r="D651" s="230"/>
      <c r="E651" s="14"/>
      <c r="F651" s="14"/>
      <c r="G651" s="14"/>
    </row>
    <row r="652" spans="1:7" ht="33.75" customHeight="1">
      <c r="A652" s="192" t="s">
        <v>188</v>
      </c>
      <c r="B652" s="86" t="s">
        <v>5</v>
      </c>
      <c r="C652" s="14">
        <v>361</v>
      </c>
      <c r="D652" s="230">
        <v>355</v>
      </c>
      <c r="E652" s="167">
        <v>329</v>
      </c>
      <c r="F652" s="167">
        <v>330</v>
      </c>
      <c r="G652" s="167">
        <v>330</v>
      </c>
    </row>
    <row r="653" spans="1:7" ht="18" customHeight="1">
      <c r="A653" s="78"/>
      <c r="B653" s="86"/>
      <c r="C653" s="14"/>
      <c r="D653" s="230"/>
      <c r="E653" s="14"/>
      <c r="F653" s="14"/>
      <c r="G653" s="14"/>
    </row>
    <row r="654" spans="1:7" ht="30" customHeight="1">
      <c r="A654" s="192" t="s">
        <v>259</v>
      </c>
      <c r="B654" s="86" t="s">
        <v>5</v>
      </c>
      <c r="C654" s="14">
        <v>135</v>
      </c>
      <c r="D654" s="230">
        <v>130</v>
      </c>
      <c r="E654" s="167">
        <v>124</v>
      </c>
      <c r="F654" s="167">
        <v>124</v>
      </c>
      <c r="G654" s="167">
        <v>124</v>
      </c>
    </row>
    <row r="655" spans="1:7" ht="17.25" customHeight="1">
      <c r="A655" s="78"/>
      <c r="B655" s="86"/>
      <c r="C655" s="14"/>
      <c r="D655" s="230"/>
      <c r="E655" s="14"/>
      <c r="F655" s="14"/>
      <c r="G655" s="14"/>
    </row>
    <row r="656" spans="1:7" ht="36" customHeight="1">
      <c r="A656" s="192" t="s">
        <v>189</v>
      </c>
      <c r="B656" s="86" t="s">
        <v>5</v>
      </c>
      <c r="C656" s="14">
        <v>40</v>
      </c>
      <c r="D656" s="230">
        <v>38</v>
      </c>
      <c r="E656" s="167">
        <v>36</v>
      </c>
      <c r="F656" s="167">
        <v>38</v>
      </c>
      <c r="G656" s="167">
        <v>39</v>
      </c>
    </row>
    <row r="657" spans="1:7" ht="14.25" customHeight="1">
      <c r="A657" s="78"/>
      <c r="B657" s="86"/>
      <c r="C657" s="14"/>
      <c r="D657" s="230"/>
      <c r="E657" s="14"/>
      <c r="F657" s="14"/>
      <c r="G657" s="14"/>
    </row>
    <row r="658" spans="1:7" ht="43.5" customHeight="1">
      <c r="A658" s="192" t="s">
        <v>190</v>
      </c>
      <c r="B658" s="86" t="s">
        <v>5</v>
      </c>
      <c r="C658" s="14">
        <v>1238</v>
      </c>
      <c r="D658" s="230">
        <v>1230</v>
      </c>
      <c r="E658" s="167">
        <v>1228</v>
      </c>
      <c r="F658" s="167">
        <v>1223</v>
      </c>
      <c r="G658" s="167">
        <v>1218</v>
      </c>
    </row>
    <row r="659" spans="1:7" ht="15.75" customHeight="1">
      <c r="A659" s="78"/>
      <c r="B659" s="86"/>
      <c r="C659" s="14"/>
      <c r="D659" s="230"/>
      <c r="E659" s="14"/>
      <c r="F659" s="14"/>
      <c r="G659" s="14"/>
    </row>
    <row r="660" spans="1:7" ht="20.25" customHeight="1">
      <c r="A660" s="192" t="s">
        <v>191</v>
      </c>
      <c r="B660" s="86" t="s">
        <v>5</v>
      </c>
      <c r="C660" s="14">
        <v>1797</v>
      </c>
      <c r="D660" s="230">
        <v>1790</v>
      </c>
      <c r="E660" s="167">
        <v>1785</v>
      </c>
      <c r="F660" s="167">
        <v>1775</v>
      </c>
      <c r="G660" s="167">
        <v>1770</v>
      </c>
    </row>
    <row r="661" spans="1:7" ht="20.25" customHeight="1">
      <c r="A661" s="78"/>
      <c r="B661" s="86"/>
      <c r="C661" s="14"/>
      <c r="D661" s="230"/>
      <c r="E661" s="14"/>
      <c r="F661" s="14"/>
      <c r="G661" s="14"/>
    </row>
    <row r="662" spans="1:7" ht="30.75" customHeight="1">
      <c r="A662" s="192" t="s">
        <v>192</v>
      </c>
      <c r="B662" s="86" t="s">
        <v>5</v>
      </c>
      <c r="C662" s="14">
        <v>1663</v>
      </c>
      <c r="D662" s="230">
        <v>1655</v>
      </c>
      <c r="E662" s="167">
        <v>1650</v>
      </c>
      <c r="F662" s="167">
        <v>1640</v>
      </c>
      <c r="G662" s="167">
        <v>1635</v>
      </c>
    </row>
    <row r="663" spans="1:7" ht="18" customHeight="1">
      <c r="A663" s="78"/>
      <c r="B663" s="86"/>
      <c r="C663" s="14"/>
      <c r="D663" s="230"/>
      <c r="E663" s="14"/>
      <c r="F663" s="14"/>
      <c r="G663" s="14"/>
    </row>
    <row r="664" spans="1:7" ht="29.25" customHeight="1">
      <c r="A664" s="192" t="s">
        <v>193</v>
      </c>
      <c r="B664" s="86" t="s">
        <v>5</v>
      </c>
      <c r="C664" s="14">
        <v>164</v>
      </c>
      <c r="D664" s="230">
        <v>163</v>
      </c>
      <c r="E664" s="167">
        <v>163</v>
      </c>
      <c r="F664" s="167">
        <v>162</v>
      </c>
      <c r="G664" s="167">
        <v>161</v>
      </c>
    </row>
    <row r="665" spans="1:7" ht="15" customHeight="1">
      <c r="A665" s="79"/>
      <c r="B665" s="86"/>
      <c r="C665" s="14"/>
      <c r="D665" s="230"/>
      <c r="E665" s="14"/>
      <c r="F665" s="14"/>
      <c r="G665" s="14"/>
    </row>
    <row r="666" spans="1:7" ht="28.5" customHeight="1">
      <c r="A666" s="193" t="s">
        <v>194</v>
      </c>
      <c r="B666" s="86" t="s">
        <v>5</v>
      </c>
      <c r="C666" s="14">
        <v>320</v>
      </c>
      <c r="D666" s="230">
        <v>314</v>
      </c>
      <c r="E666" s="167">
        <v>310</v>
      </c>
      <c r="F666" s="167">
        <v>311</v>
      </c>
      <c r="G666" s="167">
        <v>310</v>
      </c>
    </row>
    <row r="667" spans="1:7" ht="18.75" customHeight="1">
      <c r="A667" s="79"/>
      <c r="B667" s="86"/>
      <c r="C667" s="14"/>
      <c r="D667" s="230"/>
      <c r="E667" s="14"/>
      <c r="F667" s="14"/>
      <c r="G667" s="14"/>
    </row>
    <row r="668" spans="1:8" ht="21" customHeight="1">
      <c r="A668" s="83" t="s">
        <v>101</v>
      </c>
      <c r="B668" s="86" t="s">
        <v>30</v>
      </c>
      <c r="C668" s="141">
        <f>C671+C676+C677+C679+C681+C683+C685+C687+C689+C691+C693+C695+C697+C699+C701+C703+C705+C707</f>
        <v>4583709</v>
      </c>
      <c r="D668" s="207">
        <v>4752814</v>
      </c>
      <c r="E668" s="207">
        <f>E671+E676+E677+E679+E681+E683+E685+E687+E689+E691+E693+E695+E697+E699+E701+E703+E705+E707</f>
        <v>4942925</v>
      </c>
      <c r="F668" s="135">
        <f>F671+F676+F677+F679+F681+F683+F685+F687+F689+F691+F693+F695+F697+F699+F701+F703+F705+F707</f>
        <v>5214786</v>
      </c>
      <c r="G668" s="135">
        <v>5501601</v>
      </c>
      <c r="H668" s="212"/>
    </row>
    <row r="669" spans="1:7" ht="45.75" customHeight="1">
      <c r="A669" s="84" t="s">
        <v>122</v>
      </c>
      <c r="B669" s="73"/>
      <c r="C669" s="141"/>
      <c r="D669" s="207"/>
      <c r="E669" s="168"/>
      <c r="F669" s="168"/>
      <c r="G669" s="168"/>
    </row>
    <row r="670" spans="1:7" ht="13.5" customHeight="1">
      <c r="A670" s="75"/>
      <c r="B670" s="73"/>
      <c r="C670" s="141"/>
      <c r="D670" s="207"/>
      <c r="E670" s="207"/>
      <c r="F670" s="207"/>
      <c r="G670" s="207"/>
    </row>
    <row r="671" spans="1:7" ht="32.25" customHeight="1">
      <c r="A671" s="193" t="s">
        <v>180</v>
      </c>
      <c r="B671" s="86" t="s">
        <v>30</v>
      </c>
      <c r="C671" s="141">
        <v>99202</v>
      </c>
      <c r="D671" s="207">
        <f>D628*D712*12/1000</f>
        <v>96255.6</v>
      </c>
      <c r="E671" s="135">
        <v>99120</v>
      </c>
      <c r="F671" s="135">
        <v>103020</v>
      </c>
      <c r="G671" s="135">
        <v>110585</v>
      </c>
    </row>
    <row r="672" spans="1:7" ht="20.25" customHeight="1">
      <c r="A672" s="288" t="s">
        <v>132</v>
      </c>
      <c r="B672" s="86"/>
      <c r="C672" s="141"/>
      <c r="D672" s="207"/>
      <c r="E672" s="141"/>
      <c r="F672" s="14"/>
      <c r="G672" s="14"/>
    </row>
    <row r="673" spans="1:7" ht="31.5" customHeight="1" hidden="1">
      <c r="A673" s="288"/>
      <c r="B673" s="86"/>
      <c r="C673" s="141"/>
      <c r="D673" s="207"/>
      <c r="E673" s="141"/>
      <c r="F673" s="14"/>
      <c r="G673" s="14"/>
    </row>
    <row r="674" spans="1:7" ht="21.75" customHeight="1">
      <c r="A674" s="190" t="s">
        <v>258</v>
      </c>
      <c r="B674" s="86" t="s">
        <v>30</v>
      </c>
      <c r="C674" s="141"/>
      <c r="D674" s="207"/>
      <c r="E674" s="141"/>
      <c r="F674" s="14"/>
      <c r="G674" s="14"/>
    </row>
    <row r="675" spans="1:7" ht="15.75" customHeight="1">
      <c r="A675" s="76"/>
      <c r="B675" s="86"/>
      <c r="C675" s="141"/>
      <c r="D675" s="207"/>
      <c r="E675" s="168"/>
      <c r="F675" s="168"/>
      <c r="G675" s="168"/>
    </row>
    <row r="676" spans="1:8" ht="27" customHeight="1">
      <c r="A676" s="191" t="s">
        <v>181</v>
      </c>
      <c r="B676" s="86" t="s">
        <v>30</v>
      </c>
      <c r="C676" s="141">
        <v>2159388</v>
      </c>
      <c r="D676" s="207">
        <v>2201575</v>
      </c>
      <c r="E676" s="141">
        <v>2295156</v>
      </c>
      <c r="F676" s="141">
        <v>2440878</v>
      </c>
      <c r="G676" s="141">
        <v>2582667</v>
      </c>
      <c r="H676" s="240"/>
    </row>
    <row r="677" spans="1:8" s="60" customFormat="1" ht="46.5" customHeight="1">
      <c r="A677" s="192" t="s">
        <v>178</v>
      </c>
      <c r="B677" s="86" t="s">
        <v>30</v>
      </c>
      <c r="C677" s="141">
        <v>190567</v>
      </c>
      <c r="D677" s="207">
        <v>191089</v>
      </c>
      <c r="E677" s="135">
        <v>194074</v>
      </c>
      <c r="F677" s="141">
        <v>203840</v>
      </c>
      <c r="G677" s="135">
        <v>215030</v>
      </c>
      <c r="H677" s="213"/>
    </row>
    <row r="678" spans="1:8" s="60" customFormat="1" ht="17.25" customHeight="1">
      <c r="A678" s="131"/>
      <c r="B678" s="86"/>
      <c r="C678" s="168"/>
      <c r="D678" s="207"/>
      <c r="E678" s="135"/>
      <c r="F678" s="167"/>
      <c r="G678" s="14"/>
      <c r="H678" s="213"/>
    </row>
    <row r="679" spans="1:8" s="60" customFormat="1" ht="47.25" customHeight="1">
      <c r="A679" s="192" t="s">
        <v>179</v>
      </c>
      <c r="B679" s="86" t="s">
        <v>30</v>
      </c>
      <c r="C679" s="141">
        <v>63972</v>
      </c>
      <c r="D679" s="207">
        <v>63430</v>
      </c>
      <c r="E679" s="135">
        <v>64510</v>
      </c>
      <c r="F679" s="135">
        <v>67740</v>
      </c>
      <c r="G679" s="135">
        <v>69998</v>
      </c>
      <c r="H679" s="213"/>
    </row>
    <row r="680" spans="1:8" s="60" customFormat="1" ht="24.75" customHeight="1">
      <c r="A680" s="77"/>
      <c r="B680" s="86"/>
      <c r="C680" s="141"/>
      <c r="D680" s="207"/>
      <c r="E680" s="141"/>
      <c r="F680" s="14"/>
      <c r="G680" s="14"/>
      <c r="H680" s="213"/>
    </row>
    <row r="681" spans="1:8" s="60" customFormat="1" ht="20.25" customHeight="1">
      <c r="A681" s="192" t="s">
        <v>182</v>
      </c>
      <c r="B681" s="86" t="s">
        <v>30</v>
      </c>
      <c r="C681" s="141">
        <v>82847</v>
      </c>
      <c r="D681" s="207">
        <v>83477</v>
      </c>
      <c r="E681" s="135">
        <v>85560</v>
      </c>
      <c r="F681" s="135">
        <v>91230</v>
      </c>
      <c r="G681" s="135">
        <v>99150</v>
      </c>
      <c r="H681" s="213"/>
    </row>
    <row r="682" spans="1:8" s="60" customFormat="1" ht="20.25" customHeight="1">
      <c r="A682" s="79"/>
      <c r="B682" s="86"/>
      <c r="C682" s="141"/>
      <c r="D682" s="207"/>
      <c r="E682" s="141"/>
      <c r="F682" s="14"/>
      <c r="G682" s="14"/>
      <c r="H682" s="213"/>
    </row>
    <row r="683" spans="1:8" s="60" customFormat="1" ht="29.25" customHeight="1">
      <c r="A683" s="193" t="s">
        <v>183</v>
      </c>
      <c r="B683" s="86" t="s">
        <v>30</v>
      </c>
      <c r="C683" s="141">
        <v>288935</v>
      </c>
      <c r="D683" s="207">
        <v>290171</v>
      </c>
      <c r="E683" s="135">
        <v>297740</v>
      </c>
      <c r="F683" s="141">
        <v>313010</v>
      </c>
      <c r="G683" s="135">
        <v>328610</v>
      </c>
      <c r="H683" s="213"/>
    </row>
    <row r="684" spans="1:8" s="60" customFormat="1" ht="17.25" customHeight="1">
      <c r="A684" s="79"/>
      <c r="B684" s="86"/>
      <c r="C684" s="141"/>
      <c r="D684" s="207"/>
      <c r="E684" s="141"/>
      <c r="F684" s="14"/>
      <c r="G684" s="14"/>
      <c r="H684" s="213"/>
    </row>
    <row r="685" spans="1:8" s="60" customFormat="1" ht="26.25" customHeight="1">
      <c r="A685" s="192" t="s">
        <v>184</v>
      </c>
      <c r="B685" s="86" t="s">
        <v>30</v>
      </c>
      <c r="C685" s="141">
        <v>35232</v>
      </c>
      <c r="D685" s="207">
        <v>35980</v>
      </c>
      <c r="E685" s="135">
        <v>37640</v>
      </c>
      <c r="F685" s="135">
        <v>39450</v>
      </c>
      <c r="G685" s="135">
        <v>42120</v>
      </c>
      <c r="H685" s="213"/>
    </row>
    <row r="686" spans="1:8" s="60" customFormat="1" ht="16.5" customHeight="1">
      <c r="A686" s="78"/>
      <c r="B686" s="86"/>
      <c r="C686" s="141"/>
      <c r="D686" s="207"/>
      <c r="E686" s="141"/>
      <c r="F686" s="14"/>
      <c r="G686" s="14"/>
      <c r="H686" s="213"/>
    </row>
    <row r="687" spans="1:8" s="60" customFormat="1" ht="53.25" customHeight="1">
      <c r="A687" s="192" t="s">
        <v>185</v>
      </c>
      <c r="B687" s="86" t="s">
        <v>30</v>
      </c>
      <c r="C687" s="141">
        <v>28954</v>
      </c>
      <c r="D687" s="207">
        <f>D646*D729*12/1000</f>
        <v>28625.52</v>
      </c>
      <c r="E687" s="135">
        <v>30560</v>
      </c>
      <c r="F687" s="135">
        <v>31950</v>
      </c>
      <c r="G687" s="135">
        <v>33550</v>
      </c>
      <c r="H687" s="213"/>
    </row>
    <row r="688" spans="1:8" s="60" customFormat="1" ht="16.5" customHeight="1">
      <c r="A688" s="78"/>
      <c r="B688" s="86"/>
      <c r="C688" s="141"/>
      <c r="D688" s="207"/>
      <c r="E688" s="141"/>
      <c r="F688" s="14"/>
      <c r="G688" s="14"/>
      <c r="H688" s="213"/>
    </row>
    <row r="689" spans="1:8" s="60" customFormat="1" ht="31.5" customHeight="1">
      <c r="A689" s="192" t="s">
        <v>186</v>
      </c>
      <c r="B689" s="86" t="s">
        <v>30</v>
      </c>
      <c r="C689" s="141">
        <v>60411</v>
      </c>
      <c r="D689" s="207">
        <v>60895</v>
      </c>
      <c r="E689" s="135">
        <v>62820</v>
      </c>
      <c r="F689" s="135">
        <v>65960</v>
      </c>
      <c r="G689" s="135">
        <v>69610</v>
      </c>
      <c r="H689" s="213"/>
    </row>
    <row r="690" spans="1:8" s="60" customFormat="1" ht="16.5" customHeight="1">
      <c r="A690" s="78"/>
      <c r="B690" s="86"/>
      <c r="C690" s="141"/>
      <c r="D690" s="207"/>
      <c r="E690" s="141"/>
      <c r="F690" s="14"/>
      <c r="G690" s="14"/>
      <c r="H690" s="213"/>
    </row>
    <row r="691" spans="1:8" s="60" customFormat="1" ht="33.75" customHeight="1">
      <c r="A691" s="192" t="s">
        <v>187</v>
      </c>
      <c r="B691" s="73" t="s">
        <v>30</v>
      </c>
      <c r="C691" s="141">
        <v>107976</v>
      </c>
      <c r="D691" s="207">
        <v>108201</v>
      </c>
      <c r="E691" s="135">
        <v>111450</v>
      </c>
      <c r="F691" s="135">
        <v>115260</v>
      </c>
      <c r="G691" s="135">
        <v>127556</v>
      </c>
      <c r="H691" s="213"/>
    </row>
    <row r="692" spans="1:8" s="60" customFormat="1" ht="18.75" customHeight="1">
      <c r="A692" s="77"/>
      <c r="B692" s="73"/>
      <c r="C692" s="141"/>
      <c r="D692" s="207"/>
      <c r="E692" s="141"/>
      <c r="F692" s="14"/>
      <c r="G692" s="14"/>
      <c r="H692" s="213"/>
    </row>
    <row r="693" spans="1:8" s="60" customFormat="1" ht="30" customHeight="1">
      <c r="A693" s="192" t="s">
        <v>188</v>
      </c>
      <c r="B693" s="86" t="s">
        <v>30</v>
      </c>
      <c r="C693" s="14">
        <v>58655</v>
      </c>
      <c r="D693" s="230">
        <v>59540</v>
      </c>
      <c r="E693" s="167">
        <v>61230</v>
      </c>
      <c r="F693" s="167">
        <v>68304</v>
      </c>
      <c r="G693" s="167">
        <v>72267</v>
      </c>
      <c r="H693" s="213"/>
    </row>
    <row r="694" spans="1:8" s="60" customFormat="1" ht="17.25" customHeight="1">
      <c r="A694" s="78"/>
      <c r="B694" s="86"/>
      <c r="C694" s="14"/>
      <c r="D694" s="230"/>
      <c r="E694" s="14"/>
      <c r="F694" s="14"/>
      <c r="G694" s="14"/>
      <c r="H694" s="213"/>
    </row>
    <row r="695" spans="1:8" s="60" customFormat="1" ht="31.5" customHeight="1">
      <c r="A695" s="192" t="s">
        <v>259</v>
      </c>
      <c r="B695" s="86" t="s">
        <v>30</v>
      </c>
      <c r="C695" s="14">
        <v>37195</v>
      </c>
      <c r="D695" s="230">
        <v>37967</v>
      </c>
      <c r="E695" s="167">
        <v>39130</v>
      </c>
      <c r="F695" s="167">
        <v>42947</v>
      </c>
      <c r="G695" s="167">
        <v>45695</v>
      </c>
      <c r="H695" s="213"/>
    </row>
    <row r="696" spans="1:8" s="60" customFormat="1" ht="15.75" customHeight="1">
      <c r="A696" s="78"/>
      <c r="B696" s="86"/>
      <c r="C696" s="14"/>
      <c r="D696" s="230"/>
      <c r="E696" s="14"/>
      <c r="F696" s="14"/>
      <c r="G696" s="14"/>
      <c r="H696" s="213"/>
    </row>
    <row r="697" spans="1:8" s="60" customFormat="1" ht="37.5" customHeight="1">
      <c r="A697" s="192" t="s">
        <v>189</v>
      </c>
      <c r="B697" s="86" t="s">
        <v>30</v>
      </c>
      <c r="C697" s="14">
        <v>10747</v>
      </c>
      <c r="D697" s="230">
        <v>10210</v>
      </c>
      <c r="E697" s="167">
        <v>11295</v>
      </c>
      <c r="F697" s="167">
        <v>11883</v>
      </c>
      <c r="G697" s="167">
        <v>12327</v>
      </c>
      <c r="H697" s="213"/>
    </row>
    <row r="698" spans="1:8" s="60" customFormat="1" ht="17.25" customHeight="1">
      <c r="A698" s="78"/>
      <c r="B698" s="86"/>
      <c r="C698" s="14"/>
      <c r="D698" s="230"/>
      <c r="E698" s="14"/>
      <c r="F698" s="14"/>
      <c r="G698" s="14"/>
      <c r="H698" s="213"/>
    </row>
    <row r="699" spans="1:8" s="60" customFormat="1" ht="48" customHeight="1">
      <c r="A699" s="192" t="s">
        <v>190</v>
      </c>
      <c r="B699" s="86" t="s">
        <v>30</v>
      </c>
      <c r="C699" s="14">
        <v>496413</v>
      </c>
      <c r="D699" s="230">
        <v>497400</v>
      </c>
      <c r="E699" s="167">
        <v>517300</v>
      </c>
      <c r="F699" s="167">
        <v>537990</v>
      </c>
      <c r="G699" s="167">
        <v>559460</v>
      </c>
      <c r="H699" s="213"/>
    </row>
    <row r="700" spans="1:8" s="60" customFormat="1" ht="16.5" customHeight="1">
      <c r="A700" s="78"/>
      <c r="B700" s="86"/>
      <c r="C700" s="14"/>
      <c r="D700" s="230"/>
      <c r="E700" s="14"/>
      <c r="F700" s="14"/>
      <c r="G700" s="14"/>
      <c r="H700" s="213"/>
    </row>
    <row r="701" spans="1:8" s="60" customFormat="1" ht="27.75" customHeight="1">
      <c r="A701" s="192" t="s">
        <v>191</v>
      </c>
      <c r="B701" s="73" t="s">
        <v>30</v>
      </c>
      <c r="C701" s="14">
        <v>354620</v>
      </c>
      <c r="D701" s="230">
        <v>417034</v>
      </c>
      <c r="E701" s="167">
        <v>436647</v>
      </c>
      <c r="F701" s="167">
        <v>455820</v>
      </c>
      <c r="G701" s="167">
        <v>477263</v>
      </c>
      <c r="H701" s="213"/>
    </row>
    <row r="702" spans="1:8" s="60" customFormat="1" ht="14.25" customHeight="1">
      <c r="A702" s="78"/>
      <c r="B702" s="73"/>
      <c r="C702" s="14"/>
      <c r="D702" s="230"/>
      <c r="E702" s="14"/>
      <c r="F702" s="14"/>
      <c r="G702" s="14"/>
      <c r="H702" s="213"/>
    </row>
    <row r="703" spans="1:8" s="60" customFormat="1" ht="33.75" customHeight="1">
      <c r="A703" s="192" t="s">
        <v>192</v>
      </c>
      <c r="B703" s="86" t="s">
        <v>30</v>
      </c>
      <c r="C703" s="14">
        <v>387546</v>
      </c>
      <c r="D703" s="230">
        <v>443772</v>
      </c>
      <c r="E703" s="167">
        <v>464508</v>
      </c>
      <c r="F703" s="167">
        <v>484128</v>
      </c>
      <c r="G703" s="167">
        <v>506785</v>
      </c>
      <c r="H703" s="213"/>
    </row>
    <row r="704" spans="1:8" s="60" customFormat="1" ht="18.75" customHeight="1">
      <c r="A704" s="78"/>
      <c r="B704" s="86"/>
      <c r="C704" s="14"/>
      <c r="D704" s="230"/>
      <c r="E704" s="14"/>
      <c r="F704" s="14"/>
      <c r="G704" s="14"/>
      <c r="H704" s="213"/>
    </row>
    <row r="705" spans="1:8" s="60" customFormat="1" ht="33.75" customHeight="1">
      <c r="A705" s="192" t="s">
        <v>193</v>
      </c>
      <c r="B705" s="86" t="s">
        <v>30</v>
      </c>
      <c r="C705" s="14">
        <v>42011</v>
      </c>
      <c r="D705" s="230">
        <v>45931</v>
      </c>
      <c r="E705" s="167">
        <v>48272</v>
      </c>
      <c r="F705" s="167">
        <v>50472</v>
      </c>
      <c r="G705" s="167">
        <v>53370</v>
      </c>
      <c r="H705" s="213"/>
    </row>
    <row r="706" spans="1:8" s="60" customFormat="1" ht="15.75" customHeight="1">
      <c r="A706" s="79"/>
      <c r="B706" s="86"/>
      <c r="C706" s="14"/>
      <c r="D706" s="230"/>
      <c r="E706" s="14"/>
      <c r="F706" s="14"/>
      <c r="G706" s="14"/>
      <c r="H706" s="213"/>
    </row>
    <row r="707" spans="1:8" s="60" customFormat="1" ht="30.75" customHeight="1">
      <c r="A707" s="193" t="s">
        <v>194</v>
      </c>
      <c r="B707" s="86" t="s">
        <v>30</v>
      </c>
      <c r="C707" s="14">
        <v>79038</v>
      </c>
      <c r="D707" s="230">
        <v>81260</v>
      </c>
      <c r="E707" s="167">
        <v>85913</v>
      </c>
      <c r="F707" s="167">
        <v>90904</v>
      </c>
      <c r="G707" s="167">
        <v>95558</v>
      </c>
      <c r="H707" s="213"/>
    </row>
    <row r="708" spans="1:8" s="60" customFormat="1" ht="12" customHeight="1">
      <c r="A708" s="86"/>
      <c r="B708" s="86"/>
      <c r="C708" s="14"/>
      <c r="D708" s="230"/>
      <c r="E708" s="14"/>
      <c r="F708" s="14"/>
      <c r="G708" s="14"/>
      <c r="H708" s="213"/>
    </row>
    <row r="709" spans="1:8" s="60" customFormat="1" ht="36" customHeight="1">
      <c r="A709" s="85" t="s">
        <v>102</v>
      </c>
      <c r="B709" s="86" t="s">
        <v>7</v>
      </c>
      <c r="C709" s="14">
        <v>22630.2</v>
      </c>
      <c r="D709" s="230">
        <f>D668/D625/12*1000</f>
        <v>23957.647794176948</v>
      </c>
      <c r="E709" s="230">
        <f>E668/E625/12*1000</f>
        <v>25185.59563843881</v>
      </c>
      <c r="F709" s="230">
        <f>F668/F625/12*1000</f>
        <v>26624.52518073765</v>
      </c>
      <c r="G709" s="230">
        <f>G668/G625/12*1000</f>
        <v>28118.169273229072</v>
      </c>
      <c r="H709" s="213"/>
    </row>
    <row r="710" spans="1:8" s="60" customFormat="1" ht="28.5" customHeight="1">
      <c r="A710" s="75" t="s">
        <v>92</v>
      </c>
      <c r="B710" s="73"/>
      <c r="C710" s="14"/>
      <c r="D710" s="230"/>
      <c r="E710" s="206"/>
      <c r="F710" s="206"/>
      <c r="G710" s="206"/>
      <c r="H710" s="213"/>
    </row>
    <row r="711" spans="1:8" s="60" customFormat="1" ht="12.75" customHeight="1">
      <c r="A711" s="75"/>
      <c r="B711" s="73"/>
      <c r="C711" s="14"/>
      <c r="D711" s="230"/>
      <c r="E711" s="14"/>
      <c r="F711" s="14"/>
      <c r="G711" s="14"/>
      <c r="H711" s="213"/>
    </row>
    <row r="712" spans="1:8" s="60" customFormat="1" ht="33" customHeight="1">
      <c r="A712" s="193" t="s">
        <v>180</v>
      </c>
      <c r="B712" s="242" t="s">
        <v>7</v>
      </c>
      <c r="C712" s="244">
        <v>16370</v>
      </c>
      <c r="D712" s="246">
        <v>16370</v>
      </c>
      <c r="E712" s="248">
        <f>E671/E628/12*1000</f>
        <v>17030.927835051545</v>
      </c>
      <c r="F712" s="248">
        <f>F671/F628/12*1000</f>
        <v>17664.609053497945</v>
      </c>
      <c r="G712" s="248">
        <f>G671/G628/12*1000</f>
        <v>19000.85910652921</v>
      </c>
      <c r="H712" s="213"/>
    </row>
    <row r="713" spans="1:8" s="60" customFormat="1" ht="11.25" customHeight="1" hidden="1">
      <c r="A713" s="82"/>
      <c r="B713" s="243"/>
      <c r="C713" s="245"/>
      <c r="D713" s="247"/>
      <c r="E713" s="249"/>
      <c r="F713" s="249"/>
      <c r="G713" s="249"/>
      <c r="H713" s="213"/>
    </row>
    <row r="714" spans="1:8" s="60" customFormat="1" ht="15.75" customHeight="1">
      <c r="A714" s="71"/>
      <c r="B714" s="73"/>
      <c r="C714" s="14"/>
      <c r="D714" s="230"/>
      <c r="E714" s="14"/>
      <c r="F714" s="14"/>
      <c r="G714" s="14"/>
      <c r="H714" s="213"/>
    </row>
    <row r="715" spans="1:8" s="60" customFormat="1" ht="27" customHeight="1">
      <c r="A715" s="190" t="s">
        <v>258</v>
      </c>
      <c r="B715" s="73" t="s">
        <v>7</v>
      </c>
      <c r="C715" s="14"/>
      <c r="D715" s="230"/>
      <c r="E715" s="14"/>
      <c r="F715" s="14"/>
      <c r="G715" s="14"/>
      <c r="H715" s="213"/>
    </row>
    <row r="716" spans="1:8" s="60" customFormat="1" ht="12.75" customHeight="1">
      <c r="A716" s="71"/>
      <c r="B716" s="73"/>
      <c r="C716" s="14"/>
      <c r="D716" s="230"/>
      <c r="E716" s="14"/>
      <c r="F716" s="14"/>
      <c r="G716" s="14"/>
      <c r="H716" s="213"/>
    </row>
    <row r="717" spans="1:8" s="60" customFormat="1" ht="28.5" customHeight="1">
      <c r="A717" s="191" t="s">
        <v>181</v>
      </c>
      <c r="B717" s="73" t="s">
        <v>7</v>
      </c>
      <c r="C717" s="14">
        <v>24433</v>
      </c>
      <c r="D717" s="230">
        <f>D676/D634/12*1000</f>
        <v>25734.967503623695</v>
      </c>
      <c r="E717" s="230">
        <f>E676/E634/12*1000</f>
        <v>27098.753187871916</v>
      </c>
      <c r="F717" s="230">
        <f>F676/F634/12*1000</f>
        <v>28851.985815602835</v>
      </c>
      <c r="G717" s="230">
        <f>G676/G634/12*1000</f>
        <v>30510.667706265947</v>
      </c>
      <c r="H717" s="213"/>
    </row>
    <row r="718" spans="1:8" s="60" customFormat="1" ht="18" customHeight="1">
      <c r="A718" s="112"/>
      <c r="B718" s="73"/>
      <c r="C718" s="14"/>
      <c r="D718" s="230"/>
      <c r="E718" s="206"/>
      <c r="F718" s="206"/>
      <c r="G718" s="206"/>
      <c r="H718" s="213"/>
    </row>
    <row r="719" spans="1:8" s="60" customFormat="1" ht="32.25" customHeight="1">
      <c r="A719" s="192" t="s">
        <v>178</v>
      </c>
      <c r="B719" s="86" t="s">
        <v>7</v>
      </c>
      <c r="C719" s="14">
        <v>26735</v>
      </c>
      <c r="D719" s="230">
        <f>D677/D636/12*1000</f>
        <v>27220.655270655272</v>
      </c>
      <c r="E719" s="230">
        <f>E677/E636/12*1000</f>
        <v>27411.581920903955</v>
      </c>
      <c r="F719" s="230">
        <f>F677/F636/12*1000</f>
        <v>28938.103350369107</v>
      </c>
      <c r="G719" s="230">
        <f>G677/G636/12*1000</f>
        <v>30631.05413105413</v>
      </c>
      <c r="H719" s="213"/>
    </row>
    <row r="720" spans="1:8" s="60" customFormat="1" ht="27.75" customHeight="1">
      <c r="A720" s="131"/>
      <c r="B720" s="86"/>
      <c r="C720" s="14"/>
      <c r="D720" s="230"/>
      <c r="E720" s="14"/>
      <c r="F720" s="14"/>
      <c r="G720" s="14"/>
      <c r="H720" s="213"/>
    </row>
    <row r="721" spans="1:7" ht="51" customHeight="1">
      <c r="A721" s="192" t="s">
        <v>179</v>
      </c>
      <c r="B721" s="86" t="s">
        <v>7</v>
      </c>
      <c r="C721" s="14">
        <v>19818</v>
      </c>
      <c r="D721" s="230">
        <f>D679/D638/12*1000</f>
        <v>20330.128205128203</v>
      </c>
      <c r="E721" s="230">
        <f>E679/E638/12*1000</f>
        <v>21248.353096179184</v>
      </c>
      <c r="F721" s="230">
        <f>F679/F638/12*1000</f>
        <v>22400.79365079365</v>
      </c>
      <c r="G721" s="230">
        <f>G679/G638/12*1000</f>
        <v>23239.707835325364</v>
      </c>
    </row>
    <row r="722" spans="1:7" ht="25.5" customHeight="1">
      <c r="A722" s="71"/>
      <c r="B722" s="86"/>
      <c r="C722" s="14"/>
      <c r="D722" s="230"/>
      <c r="E722" s="14"/>
      <c r="F722" s="14"/>
      <c r="G722" s="14"/>
    </row>
    <row r="723" spans="1:7" ht="26.25" customHeight="1">
      <c r="A723" s="192" t="s">
        <v>182</v>
      </c>
      <c r="B723" s="73" t="s">
        <v>7</v>
      </c>
      <c r="C723" s="14">
        <v>16360</v>
      </c>
      <c r="D723" s="230">
        <f>D681/D640/12*1000</f>
        <v>16762.449799196787</v>
      </c>
      <c r="E723" s="230">
        <f>E681/E640/12*1000</f>
        <v>17432.76283618582</v>
      </c>
      <c r="F723" s="230">
        <f>F681/F640/12*1000</f>
        <v>18771.604938271605</v>
      </c>
      <c r="G723" s="230">
        <f>G681/G640/12*1000</f>
        <v>20553.482587064675</v>
      </c>
    </row>
    <row r="724" spans="1:7" ht="13.5" customHeight="1">
      <c r="A724" s="71"/>
      <c r="B724" s="73"/>
      <c r="C724" s="14"/>
      <c r="D724" s="230"/>
      <c r="E724" s="14"/>
      <c r="F724" s="14"/>
      <c r="G724" s="14"/>
    </row>
    <row r="725" spans="1:7" ht="37.5" customHeight="1">
      <c r="A725" s="193" t="s">
        <v>183</v>
      </c>
      <c r="B725" s="73" t="s">
        <v>7</v>
      </c>
      <c r="C725" s="14">
        <v>21790</v>
      </c>
      <c r="D725" s="230">
        <f>D683/D642/12*1000</f>
        <v>22083.02891933029</v>
      </c>
      <c r="E725" s="230">
        <f>E683/E642/12*1000</f>
        <v>22952.513105149552</v>
      </c>
      <c r="F725" s="230">
        <f>F683/F642/12*1000</f>
        <v>24085.10310864881</v>
      </c>
      <c r="G725" s="230">
        <f>G683/G642/12*1000</f>
        <v>25285.47245306248</v>
      </c>
    </row>
    <row r="726" spans="1:7" ht="7.5" customHeight="1">
      <c r="A726" s="71"/>
      <c r="B726" s="73"/>
      <c r="C726" s="14"/>
      <c r="D726" s="230"/>
      <c r="E726" s="14"/>
      <c r="F726" s="14"/>
      <c r="G726" s="14"/>
    </row>
    <row r="727" spans="1:7" ht="23.25" customHeight="1">
      <c r="A727" s="192" t="s">
        <v>184</v>
      </c>
      <c r="B727" s="73" t="s">
        <v>7</v>
      </c>
      <c r="C727" s="14">
        <v>14322</v>
      </c>
      <c r="D727" s="230">
        <f>D685/D644/12*1000</f>
        <v>14843.234323432343</v>
      </c>
      <c r="E727" s="230">
        <f>E685/E644/12*1000</f>
        <v>16168.384879725085</v>
      </c>
      <c r="F727" s="230">
        <f>F685/F644/12*1000</f>
        <v>16858.974358974363</v>
      </c>
      <c r="G727" s="230">
        <f>G685/G644/12*1000</f>
        <v>18092.78350515464</v>
      </c>
    </row>
    <row r="728" spans="1:7" ht="13.5" customHeight="1">
      <c r="A728" s="71"/>
      <c r="B728" s="73"/>
      <c r="C728" s="14"/>
      <c r="D728" s="230"/>
      <c r="E728" s="14"/>
      <c r="F728" s="14"/>
      <c r="G728" s="14"/>
    </row>
    <row r="729" spans="1:7" ht="28.5" customHeight="1">
      <c r="A729" s="192" t="s">
        <v>185</v>
      </c>
      <c r="B729" s="86" t="s">
        <v>7</v>
      </c>
      <c r="C729" s="14">
        <v>16640</v>
      </c>
      <c r="D729" s="230">
        <v>17039</v>
      </c>
      <c r="E729" s="167">
        <f>E687/E646/12*1000</f>
        <v>19147.869674185466</v>
      </c>
      <c r="F729" s="167">
        <f>F687/F646/12*1000</f>
        <v>20018.796992481202</v>
      </c>
      <c r="G729" s="167">
        <f>G687/G646/12*1000</f>
        <v>21021.303258145363</v>
      </c>
    </row>
    <row r="730" spans="1:7" ht="13.5" customHeight="1">
      <c r="A730" s="71"/>
      <c r="B730" s="73"/>
      <c r="C730" s="14"/>
      <c r="D730" s="230"/>
      <c r="E730" s="14"/>
      <c r="F730" s="14"/>
      <c r="G730" s="14"/>
    </row>
    <row r="731" spans="1:7" ht="39.75" customHeight="1">
      <c r="A731" s="192" t="s">
        <v>186</v>
      </c>
      <c r="B731" s="86" t="s">
        <v>7</v>
      </c>
      <c r="C731" s="14">
        <v>18240</v>
      </c>
      <c r="D731" s="230">
        <f>D689/D648/12*1000</f>
        <v>18725.39975399754</v>
      </c>
      <c r="E731" s="230">
        <f>E689/E648/12*1000</f>
        <v>19829.545454545456</v>
      </c>
      <c r="F731" s="230">
        <f>F689/F648/12*1000</f>
        <v>20820.70707070707</v>
      </c>
      <c r="G731" s="230">
        <f>G689/G648/12*1000</f>
        <v>21972.853535353537</v>
      </c>
    </row>
    <row r="732" spans="1:7" ht="15.75" customHeight="1">
      <c r="A732" s="71"/>
      <c r="B732" s="73"/>
      <c r="C732" s="14"/>
      <c r="D732" s="230"/>
      <c r="E732" s="14"/>
      <c r="F732" s="14"/>
      <c r="G732" s="14"/>
    </row>
    <row r="733" spans="1:7" ht="29.25" customHeight="1">
      <c r="A733" s="192" t="s">
        <v>187</v>
      </c>
      <c r="B733" s="86" t="s">
        <v>7</v>
      </c>
      <c r="C733" s="14">
        <v>32720</v>
      </c>
      <c r="D733" s="230">
        <f>D691/D650/12*1000</f>
        <v>33395.37037037037</v>
      </c>
      <c r="E733" s="230">
        <f>E691/E650/12*1000</f>
        <v>35313.68821292776</v>
      </c>
      <c r="F733" s="230">
        <f>F691/F650/12*1000</f>
        <v>36382.57575757576</v>
      </c>
      <c r="G733" s="230">
        <f>G691/G650/12*1000</f>
        <v>39811.48564294632</v>
      </c>
    </row>
    <row r="734" spans="1:7" ht="15.75" customHeight="1">
      <c r="A734" s="71"/>
      <c r="B734" s="73"/>
      <c r="C734" s="14"/>
      <c r="D734" s="230"/>
      <c r="E734" s="14"/>
      <c r="F734" s="14"/>
      <c r="G734" s="14"/>
    </row>
    <row r="735" spans="1:7" ht="27" customHeight="1">
      <c r="A735" s="192" t="s">
        <v>188</v>
      </c>
      <c r="B735" s="86" t="s">
        <v>7</v>
      </c>
      <c r="C735" s="14">
        <v>13540</v>
      </c>
      <c r="D735" s="230">
        <f>D693/D652/12*1000</f>
        <v>13976.525821596246</v>
      </c>
      <c r="E735" s="230">
        <f>E693/E652/12*1000</f>
        <v>15509.118541033436</v>
      </c>
      <c r="F735" s="230">
        <f>F693/F652/12*1000</f>
        <v>17248.484848484848</v>
      </c>
      <c r="G735" s="230">
        <f>G693/G652/12*1000</f>
        <v>18249.242424242424</v>
      </c>
    </row>
    <row r="736" spans="1:7" ht="10.5" customHeight="1">
      <c r="A736" s="71"/>
      <c r="B736" s="73"/>
      <c r="C736" s="14"/>
      <c r="D736" s="230"/>
      <c r="E736" s="14"/>
      <c r="F736" s="14"/>
      <c r="G736" s="14"/>
    </row>
    <row r="737" spans="1:7" ht="30" customHeight="1">
      <c r="A737" s="192" t="s">
        <v>259</v>
      </c>
      <c r="B737" s="86" t="s">
        <v>7</v>
      </c>
      <c r="C737" s="169">
        <v>22960</v>
      </c>
      <c r="D737" s="233">
        <f>D695/D654/12*1000</f>
        <v>24337.820512820515</v>
      </c>
      <c r="E737" s="233">
        <f>E695/E654/12*1000</f>
        <v>26297.043010752688</v>
      </c>
      <c r="F737" s="233">
        <f>F695/F654/12*1000</f>
        <v>28862.2311827957</v>
      </c>
      <c r="G737" s="233">
        <f>G695/G654/12*1000</f>
        <v>30709.005376344085</v>
      </c>
    </row>
    <row r="738" spans="1:7" ht="15.75" customHeight="1">
      <c r="A738" s="71"/>
      <c r="B738" s="80"/>
      <c r="C738" s="169"/>
      <c r="D738" s="233"/>
      <c r="E738" s="169"/>
      <c r="F738" s="14"/>
      <c r="G738" s="14"/>
    </row>
    <row r="739" spans="1:7" ht="34.5" customHeight="1">
      <c r="A739" s="192" t="s">
        <v>189</v>
      </c>
      <c r="B739" s="86" t="s">
        <v>7</v>
      </c>
      <c r="C739" s="169">
        <v>22390</v>
      </c>
      <c r="D739" s="233">
        <f>D697/D656/12*1000</f>
        <v>22390.350877192985</v>
      </c>
      <c r="E739" s="233">
        <f>E697/E656/12*1000</f>
        <v>26145.833333333332</v>
      </c>
      <c r="F739" s="233">
        <v>26259</v>
      </c>
      <c r="G739" s="233">
        <f>G697/G656/12*1000</f>
        <v>26339.74358974359</v>
      </c>
    </row>
    <row r="740" spans="1:7" ht="7.5" customHeight="1">
      <c r="A740" s="71"/>
      <c r="B740" s="80"/>
      <c r="C740" s="169"/>
      <c r="D740" s="233"/>
      <c r="E740" s="169"/>
      <c r="F740" s="14"/>
      <c r="G740" s="14"/>
    </row>
    <row r="741" spans="1:7" ht="46.5" customHeight="1">
      <c r="A741" s="192" t="s">
        <v>190</v>
      </c>
      <c r="B741" s="86" t="s">
        <v>7</v>
      </c>
      <c r="C741" s="169">
        <v>33415</v>
      </c>
      <c r="D741" s="233">
        <f>D699/D658/12*1000</f>
        <v>33699.186991869916</v>
      </c>
      <c r="E741" s="233">
        <f>E699/E658/12*1000</f>
        <v>35104.50597176982</v>
      </c>
      <c r="F741" s="233">
        <f>F699/F658/12*1000</f>
        <v>36657.80866721177</v>
      </c>
      <c r="G741" s="233">
        <f>G699/G658/12*1000</f>
        <v>38277.230432402845</v>
      </c>
    </row>
    <row r="742" spans="1:7" ht="15" customHeight="1">
      <c r="A742" s="71"/>
      <c r="B742" s="80"/>
      <c r="C742" s="169"/>
      <c r="D742" s="233"/>
      <c r="E742" s="169"/>
      <c r="F742" s="14"/>
      <c r="G742" s="14"/>
    </row>
    <row r="743" spans="1:7" ht="15.75" customHeight="1">
      <c r="A743" s="192" t="s">
        <v>191</v>
      </c>
      <c r="B743" s="73" t="s">
        <v>7</v>
      </c>
      <c r="C743" s="169">
        <v>16445</v>
      </c>
      <c r="D743" s="233">
        <f>D701/D660/12*1000</f>
        <v>19414.990689013033</v>
      </c>
      <c r="E743" s="233">
        <f>E701/E660/12*1000</f>
        <v>20385.01400560224</v>
      </c>
      <c r="F743" s="233">
        <f>F701/F660/12*1000</f>
        <v>21400.000000000004</v>
      </c>
      <c r="G743" s="233">
        <f>G701/G660/12*1000</f>
        <v>22470.009416195855</v>
      </c>
    </row>
    <row r="744" spans="1:7" ht="15.75" customHeight="1">
      <c r="A744" s="71"/>
      <c r="B744" s="80"/>
      <c r="C744" s="169"/>
      <c r="D744" s="233"/>
      <c r="E744" s="169"/>
      <c r="F744" s="14"/>
      <c r="G744" s="14"/>
    </row>
    <row r="745" spans="1:7" ht="35.25" customHeight="1">
      <c r="A745" s="192" t="s">
        <v>192</v>
      </c>
      <c r="B745" s="86" t="s">
        <v>7</v>
      </c>
      <c r="C745" s="169">
        <v>19420</v>
      </c>
      <c r="D745" s="233">
        <f>D703/D662/12*1000</f>
        <v>22345.015105740185</v>
      </c>
      <c r="E745" s="233">
        <f>E703/E662/12*1000</f>
        <v>23459.999999999996</v>
      </c>
      <c r="F745" s="233">
        <f>F703/F662/12*1000</f>
        <v>24599.999999999996</v>
      </c>
      <c r="G745" s="233">
        <f>G703/G662/12*1000</f>
        <v>25830.020387359837</v>
      </c>
    </row>
    <row r="746" spans="1:7" ht="12" customHeight="1">
      <c r="A746" s="71"/>
      <c r="B746" s="80"/>
      <c r="C746" s="169"/>
      <c r="D746" s="233"/>
      <c r="E746" s="169"/>
      <c r="F746" s="14"/>
      <c r="G746" s="14"/>
    </row>
    <row r="747" spans="1:7" ht="33" customHeight="1">
      <c r="A747" s="192" t="s">
        <v>193</v>
      </c>
      <c r="B747" s="86" t="s">
        <v>7</v>
      </c>
      <c r="C747" s="169">
        <v>21347</v>
      </c>
      <c r="D747" s="233">
        <f>D705/D664/12*1000</f>
        <v>23482.1063394683</v>
      </c>
      <c r="E747" s="233">
        <f>E705/E664/12*1000</f>
        <v>24678.936605316972</v>
      </c>
      <c r="F747" s="233">
        <f>F705/F664/12*1000</f>
        <v>25962.962962962964</v>
      </c>
      <c r="G747" s="233">
        <f>G705/G664/12*1000</f>
        <v>27624.223602484475</v>
      </c>
    </row>
    <row r="748" spans="1:7" ht="12.75" customHeight="1">
      <c r="A748" s="71" t="s">
        <v>148</v>
      </c>
      <c r="B748" s="80"/>
      <c r="C748" s="169"/>
      <c r="D748" s="233"/>
      <c r="E748" s="169"/>
      <c r="F748" s="14"/>
      <c r="G748" s="14"/>
    </row>
    <row r="749" spans="1:7" ht="22.5" customHeight="1">
      <c r="A749" s="193" t="s">
        <v>194</v>
      </c>
      <c r="B749" s="86" t="s">
        <v>7</v>
      </c>
      <c r="C749" s="170">
        <v>20583</v>
      </c>
      <c r="D749" s="234">
        <f>D707/D666/12*1000</f>
        <v>21565.817409766452</v>
      </c>
      <c r="E749" s="234">
        <f>E707/E666/12*1000</f>
        <v>23094.892473118278</v>
      </c>
      <c r="F749" s="234">
        <f>F707/F666/12*1000</f>
        <v>24357.984994640945</v>
      </c>
      <c r="G749" s="234">
        <f>G707/G666/12*1000</f>
        <v>25687.63440860215</v>
      </c>
    </row>
    <row r="750" spans="1:7" ht="19.5" customHeight="1">
      <c r="A750" s="289" t="s">
        <v>31</v>
      </c>
      <c r="B750" s="289"/>
      <c r="C750" s="289"/>
      <c r="D750" s="289"/>
      <c r="E750" s="289"/>
      <c r="F750" s="289"/>
      <c r="G750" s="289"/>
    </row>
    <row r="751" spans="1:7" ht="30">
      <c r="A751" s="52" t="s">
        <v>118</v>
      </c>
      <c r="B751" s="39"/>
      <c r="D751" s="220"/>
      <c r="E751" s="2"/>
      <c r="F751" s="4"/>
      <c r="G751" s="4"/>
    </row>
    <row r="752" spans="1:7" ht="21.75" customHeight="1">
      <c r="A752" s="12" t="s">
        <v>83</v>
      </c>
      <c r="B752" s="36" t="s">
        <v>30</v>
      </c>
      <c r="C752" s="2">
        <v>1496037</v>
      </c>
      <c r="D752" s="218">
        <f>C752*1.05</f>
        <v>1570838.85</v>
      </c>
      <c r="E752" s="174">
        <f>D752*1.057</f>
        <v>1660376.66445</v>
      </c>
      <c r="F752" s="3">
        <f>E752*1.065</f>
        <v>1768301.14763925</v>
      </c>
      <c r="G752" s="3">
        <f>F752*1.065</f>
        <v>1883240.7222358012</v>
      </c>
    </row>
    <row r="753" spans="1:7" ht="30">
      <c r="A753" s="11" t="s">
        <v>120</v>
      </c>
      <c r="B753" s="54" t="s">
        <v>13</v>
      </c>
      <c r="C753" s="3"/>
      <c r="D753" s="218"/>
      <c r="E753" s="3"/>
      <c r="F753" s="3"/>
      <c r="G753" s="3"/>
    </row>
    <row r="754" spans="1:7" ht="20.25" customHeight="1">
      <c r="A754" s="12" t="s">
        <v>83</v>
      </c>
      <c r="B754" s="36" t="s">
        <v>30</v>
      </c>
      <c r="C754" s="3">
        <v>19451</v>
      </c>
      <c r="D754" s="218">
        <v>19455</v>
      </c>
      <c r="E754" s="174">
        <f>D754*1.04</f>
        <v>20233.2</v>
      </c>
      <c r="F754" s="174">
        <f>E754*1.05</f>
        <v>21244.86</v>
      </c>
      <c r="G754" s="174">
        <f>F754*1.05</f>
        <v>22307.103000000003</v>
      </c>
    </row>
    <row r="755" spans="1:7" ht="22.5" customHeight="1">
      <c r="A755" s="53" t="s">
        <v>93</v>
      </c>
      <c r="B755" s="54" t="s">
        <v>13</v>
      </c>
      <c r="C755" s="3"/>
      <c r="D755" s="218"/>
      <c r="E755" s="3"/>
      <c r="F755" s="3"/>
      <c r="G755" s="3"/>
    </row>
    <row r="756" spans="1:7" ht="28.5" customHeight="1">
      <c r="A756" s="52" t="s">
        <v>134</v>
      </c>
      <c r="B756" s="55"/>
      <c r="C756" s="2">
        <f>C760+C763+C767+C772+C774+C779+C784+C790+C793+C796+C799+C802+C805+C808</f>
        <v>519635.7</v>
      </c>
      <c r="D756" s="220">
        <f>D760+D763+D767+D772+D774+D779+D784+D790+D793+D796+D799+D802+D805+D808</f>
        <v>539600.1714999999</v>
      </c>
      <c r="E756" s="136">
        <f>E760+E763+E767+E772+E774+E779+E784+E790+E793+E796+E799+E802+E805+E808</f>
        <v>558319.692425</v>
      </c>
      <c r="F756" s="136">
        <f>F760+F763+F767+F772+F774+F779+F784+F790+F793+F796+F799+F802+F805+F808</f>
        <v>577236.47319775</v>
      </c>
      <c r="G756" s="2">
        <f>G760+G763+G767+G772+G774+G779+G784+G790+G793+G796+G799+G802+G805+G808</f>
        <v>596721</v>
      </c>
    </row>
    <row r="757" spans="1:7" ht="30" customHeight="1">
      <c r="A757" s="12" t="s">
        <v>83</v>
      </c>
      <c r="B757" s="36" t="s">
        <v>30</v>
      </c>
      <c r="C757" s="3"/>
      <c r="D757" s="218"/>
      <c r="E757" s="3"/>
      <c r="F757" s="3"/>
      <c r="G757" s="3"/>
    </row>
    <row r="758" spans="1:7" ht="15.75">
      <c r="A758" s="39" t="s">
        <v>16</v>
      </c>
      <c r="B758" s="15"/>
      <c r="C758" s="3"/>
      <c r="D758" s="218"/>
      <c r="E758" s="3"/>
      <c r="F758" s="3"/>
      <c r="G758" s="3"/>
    </row>
    <row r="759" spans="1:7" ht="15.75">
      <c r="A759" s="11" t="s">
        <v>17</v>
      </c>
      <c r="B759" s="15"/>
      <c r="C759" s="175"/>
      <c r="D759" s="218"/>
      <c r="E759" s="3"/>
      <c r="F759" s="3"/>
      <c r="G759" s="3"/>
    </row>
    <row r="760" spans="1:7" ht="15" customHeight="1">
      <c r="A760" s="12" t="s">
        <v>83</v>
      </c>
      <c r="B760" s="54" t="s">
        <v>13</v>
      </c>
      <c r="C760" s="3">
        <v>10094.7</v>
      </c>
      <c r="D760" s="218">
        <v>10600</v>
      </c>
      <c r="E760" s="174">
        <v>11200</v>
      </c>
      <c r="F760" s="174">
        <v>11680</v>
      </c>
      <c r="G760" s="174">
        <v>12250</v>
      </c>
    </row>
    <row r="761" spans="1:7" ht="20.25" customHeight="1">
      <c r="A761" s="53" t="s">
        <v>93</v>
      </c>
      <c r="B761" s="54" t="s">
        <v>13</v>
      </c>
      <c r="C761" s="3"/>
      <c r="D761" s="218"/>
      <c r="E761" s="3"/>
      <c r="F761" s="3"/>
      <c r="G761" s="3"/>
    </row>
    <row r="762" spans="1:7" ht="20.25" customHeight="1">
      <c r="A762" s="171"/>
      <c r="B762" s="54"/>
      <c r="C762" s="12"/>
      <c r="D762" s="216"/>
      <c r="E762" s="12"/>
      <c r="F762" s="12"/>
      <c r="G762" s="12"/>
    </row>
    <row r="763" spans="1:7" ht="15.75">
      <c r="A763" s="11" t="s">
        <v>85</v>
      </c>
      <c r="B763" s="15"/>
      <c r="C763" s="180">
        <v>36</v>
      </c>
      <c r="D763" s="218">
        <v>40</v>
      </c>
      <c r="E763" s="3">
        <v>42</v>
      </c>
      <c r="F763" s="3">
        <v>44</v>
      </c>
      <c r="G763" s="3">
        <v>46</v>
      </c>
    </row>
    <row r="764" spans="1:7" ht="15.75">
      <c r="A764" s="12" t="s">
        <v>83</v>
      </c>
      <c r="B764" s="54" t="s">
        <v>13</v>
      </c>
      <c r="C764" s="143"/>
      <c r="D764" s="218"/>
      <c r="E764" s="3"/>
      <c r="F764" s="3"/>
      <c r="G764" s="3"/>
    </row>
    <row r="765" spans="1:7" ht="15.75">
      <c r="A765" s="53" t="s">
        <v>93</v>
      </c>
      <c r="B765" s="54"/>
      <c r="C765" s="143"/>
      <c r="D765" s="218"/>
      <c r="E765" s="3"/>
      <c r="F765" s="3"/>
      <c r="G765" s="3"/>
    </row>
    <row r="766" spans="1:7" ht="15.75">
      <c r="A766" s="53"/>
      <c r="B766" s="54"/>
      <c r="C766" s="143"/>
      <c r="D766" s="218"/>
      <c r="E766" s="3"/>
      <c r="F766" s="3"/>
      <c r="G766" s="3"/>
    </row>
    <row r="767" spans="1:7" ht="15.75">
      <c r="A767" s="11" t="s">
        <v>18</v>
      </c>
      <c r="B767" s="15"/>
      <c r="C767" s="180">
        <v>24276.2</v>
      </c>
      <c r="D767" s="216">
        <v>25490</v>
      </c>
      <c r="E767" s="120">
        <v>26760</v>
      </c>
      <c r="F767" s="12">
        <v>28100</v>
      </c>
      <c r="G767" s="12">
        <v>29500</v>
      </c>
    </row>
    <row r="768" spans="1:7" ht="15.75">
      <c r="A768" s="12" t="s">
        <v>83</v>
      </c>
      <c r="B768" s="54" t="s">
        <v>13</v>
      </c>
      <c r="C768" s="143"/>
      <c r="D768" s="218"/>
      <c r="E768" s="3"/>
      <c r="F768" s="3"/>
      <c r="G768" s="3"/>
    </row>
    <row r="769" spans="1:7" ht="15.75">
      <c r="A769" s="53" t="s">
        <v>93</v>
      </c>
      <c r="B769" s="54" t="s">
        <v>13</v>
      </c>
      <c r="C769" s="3"/>
      <c r="D769" s="218"/>
      <c r="E769" s="3"/>
      <c r="F769" s="3"/>
      <c r="G769" s="3"/>
    </row>
    <row r="770" spans="1:7" ht="15.75">
      <c r="A770" s="172"/>
      <c r="B770" s="54"/>
      <c r="C770" s="3"/>
      <c r="D770" s="216"/>
      <c r="E770" s="12"/>
      <c r="F770" s="12"/>
      <c r="G770" s="12"/>
    </row>
    <row r="771" spans="1:7" ht="15.75">
      <c r="A771" s="172"/>
      <c r="B771" s="54"/>
      <c r="C771" s="3"/>
      <c r="D771" s="216"/>
      <c r="E771" s="12"/>
      <c r="F771" s="12"/>
      <c r="G771" s="12"/>
    </row>
    <row r="772" spans="1:7" ht="15.75">
      <c r="A772" s="13" t="s">
        <v>260</v>
      </c>
      <c r="B772" s="54" t="s">
        <v>13</v>
      </c>
      <c r="C772" s="3">
        <v>16503</v>
      </c>
      <c r="D772" s="216">
        <v>17300</v>
      </c>
      <c r="E772" s="12">
        <v>18100</v>
      </c>
      <c r="F772" s="12">
        <v>19000</v>
      </c>
      <c r="G772" s="12">
        <v>19950</v>
      </c>
    </row>
    <row r="773" spans="1:7" ht="15.75">
      <c r="A773" s="13"/>
      <c r="B773" s="54"/>
      <c r="C773" s="3"/>
      <c r="D773" s="218"/>
      <c r="E773" s="3"/>
      <c r="F773" s="3"/>
      <c r="G773" s="3"/>
    </row>
    <row r="774" spans="1:7" ht="15.75">
      <c r="A774" s="11" t="s">
        <v>86</v>
      </c>
      <c r="B774" s="15"/>
      <c r="C774" s="3">
        <v>81802</v>
      </c>
      <c r="D774" s="218">
        <f>C774*1.037</f>
        <v>84828.674</v>
      </c>
      <c r="E774" s="3">
        <v>87370</v>
      </c>
      <c r="F774" s="3">
        <v>89900</v>
      </c>
      <c r="G774" s="3">
        <v>92500</v>
      </c>
    </row>
    <row r="775" spans="1:7" ht="16.5" customHeight="1">
      <c r="A775" s="12" t="s">
        <v>83</v>
      </c>
      <c r="B775" s="54" t="s">
        <v>13</v>
      </c>
      <c r="C775" s="3"/>
      <c r="D775" s="218"/>
      <c r="E775" s="3"/>
      <c r="F775" s="3"/>
      <c r="G775" s="3"/>
    </row>
    <row r="776" spans="1:7" ht="15.75">
      <c r="A776" s="53" t="s">
        <v>93</v>
      </c>
      <c r="B776" s="54" t="s">
        <v>13</v>
      </c>
      <c r="C776" s="3"/>
      <c r="D776" s="218"/>
      <c r="E776" s="3"/>
      <c r="F776" s="3"/>
      <c r="G776" s="3"/>
    </row>
    <row r="777" spans="1:7" ht="15.75">
      <c r="A777" s="172"/>
      <c r="B777" s="54"/>
      <c r="C777" s="3"/>
      <c r="D777" s="218"/>
      <c r="E777" s="3"/>
      <c r="F777" s="3"/>
      <c r="G777" s="3"/>
    </row>
    <row r="778" spans="1:7" ht="14.25" customHeight="1">
      <c r="A778" s="53"/>
      <c r="B778" s="54"/>
      <c r="C778" s="3"/>
      <c r="D778" s="218"/>
      <c r="E778" s="3"/>
      <c r="F778" s="3"/>
      <c r="G778" s="3"/>
    </row>
    <row r="779" spans="1:7" ht="14.25" customHeight="1">
      <c r="A779" s="11" t="s">
        <v>87</v>
      </c>
      <c r="B779" s="54"/>
      <c r="C779" s="3">
        <v>314567.5</v>
      </c>
      <c r="D779" s="218">
        <f>C779*1.037</f>
        <v>326206.4975</v>
      </c>
      <c r="E779" s="174">
        <f>D779*1.03</f>
        <v>335992.692425</v>
      </c>
      <c r="F779" s="174">
        <f>E779*1.03</f>
        <v>346072.47319775005</v>
      </c>
      <c r="G779" s="174">
        <v>356455</v>
      </c>
    </row>
    <row r="780" spans="1:7" ht="14.25" customHeight="1">
      <c r="A780" s="12" t="s">
        <v>83</v>
      </c>
      <c r="B780" s="54" t="s">
        <v>13</v>
      </c>
      <c r="C780" s="3"/>
      <c r="D780" s="218"/>
      <c r="E780" s="3"/>
      <c r="F780" s="3"/>
      <c r="G780" s="3"/>
    </row>
    <row r="781" spans="1:7" ht="15.75">
      <c r="A781" s="53" t="s">
        <v>93</v>
      </c>
      <c r="B781" s="54" t="s">
        <v>13</v>
      </c>
      <c r="C781" s="3"/>
      <c r="D781" s="218"/>
      <c r="E781" s="3"/>
      <c r="F781" s="3"/>
      <c r="G781" s="3"/>
    </row>
    <row r="782" spans="1:7" ht="15.75">
      <c r="A782" s="172"/>
      <c r="B782" s="54"/>
      <c r="C782" s="3"/>
      <c r="D782" s="218"/>
      <c r="E782" s="3"/>
      <c r="F782" s="3"/>
      <c r="G782" s="3"/>
    </row>
    <row r="783" spans="1:7" ht="15.75">
      <c r="A783" s="172"/>
      <c r="B783" s="54"/>
      <c r="C783" s="3"/>
      <c r="D783" s="218"/>
      <c r="E783" s="3"/>
      <c r="F783" s="3"/>
      <c r="G783" s="3"/>
    </row>
    <row r="784" spans="1:7" ht="19.5" customHeight="1">
      <c r="A784" s="11" t="s">
        <v>19</v>
      </c>
      <c r="B784" s="15"/>
      <c r="C784" s="3">
        <v>3514.9</v>
      </c>
      <c r="D784" s="218">
        <v>3650</v>
      </c>
      <c r="E784" s="3">
        <v>3820</v>
      </c>
      <c r="F784" s="3">
        <v>3980</v>
      </c>
      <c r="G784" s="3">
        <v>4150</v>
      </c>
    </row>
    <row r="785" spans="1:7" ht="19.5" customHeight="1">
      <c r="A785" s="12" t="s">
        <v>83</v>
      </c>
      <c r="B785" s="54" t="s">
        <v>13</v>
      </c>
      <c r="C785" s="3"/>
      <c r="D785" s="218"/>
      <c r="E785" s="3"/>
      <c r="F785" s="3"/>
      <c r="G785" s="3"/>
    </row>
    <row r="786" spans="1:7" ht="15.75">
      <c r="A786" s="12"/>
      <c r="B786" s="54"/>
      <c r="C786" s="3"/>
      <c r="D786" s="218"/>
      <c r="E786" s="3"/>
      <c r="F786" s="3"/>
      <c r="G786" s="3"/>
    </row>
    <row r="787" spans="1:7" ht="15.75">
      <c r="A787" s="11" t="s">
        <v>119</v>
      </c>
      <c r="B787" s="15"/>
      <c r="C787" s="3"/>
      <c r="D787" s="218"/>
      <c r="E787" s="3"/>
      <c r="F787" s="3"/>
      <c r="G787" s="3"/>
    </row>
    <row r="788" spans="1:7" ht="18" customHeight="1">
      <c r="A788" s="12" t="s">
        <v>83</v>
      </c>
      <c r="B788" s="54" t="s">
        <v>13</v>
      </c>
      <c r="C788" s="3"/>
      <c r="D788" s="218"/>
      <c r="E788" s="3"/>
      <c r="F788" s="3"/>
      <c r="G788" s="3"/>
    </row>
    <row r="789" spans="1:7" ht="18" customHeight="1">
      <c r="A789" s="12"/>
      <c r="B789" s="15"/>
      <c r="C789" s="3"/>
      <c r="D789" s="218"/>
      <c r="E789" s="3"/>
      <c r="F789" s="3"/>
      <c r="G789" s="3"/>
    </row>
    <row r="790" spans="1:7" ht="18" customHeight="1">
      <c r="A790" s="11" t="s">
        <v>20</v>
      </c>
      <c r="B790" s="15"/>
      <c r="C790" s="3">
        <v>2860</v>
      </c>
      <c r="D790" s="218">
        <v>2960</v>
      </c>
      <c r="E790" s="3">
        <v>3100</v>
      </c>
      <c r="F790" s="3">
        <v>3230</v>
      </c>
      <c r="G790" s="3">
        <v>3360</v>
      </c>
    </row>
    <row r="791" spans="1:7" ht="15.75">
      <c r="A791" s="12" t="s">
        <v>83</v>
      </c>
      <c r="B791" s="54" t="s">
        <v>13</v>
      </c>
      <c r="C791" s="3"/>
      <c r="D791" s="218"/>
      <c r="E791" s="3"/>
      <c r="F791" s="3"/>
      <c r="G791" s="3"/>
    </row>
    <row r="792" spans="1:7" ht="15.75">
      <c r="A792" s="12"/>
      <c r="B792" s="54"/>
      <c r="C792" s="3"/>
      <c r="D792" s="218"/>
      <c r="E792" s="3"/>
      <c r="F792" s="3"/>
      <c r="G792" s="3"/>
    </row>
    <row r="793" spans="1:7" ht="17.25" customHeight="1">
      <c r="A793" s="11" t="s">
        <v>37</v>
      </c>
      <c r="B793" s="15"/>
      <c r="C793" s="12">
        <v>24132.4</v>
      </c>
      <c r="D793" s="216">
        <v>25100</v>
      </c>
      <c r="E793" s="12">
        <v>26300</v>
      </c>
      <c r="F793" s="12">
        <v>27600</v>
      </c>
      <c r="G793" s="12">
        <v>28900</v>
      </c>
    </row>
    <row r="794" spans="1:7" ht="17.25" customHeight="1">
      <c r="A794" s="12" t="s">
        <v>83</v>
      </c>
      <c r="B794" s="54" t="s">
        <v>13</v>
      </c>
      <c r="C794" s="3"/>
      <c r="D794" s="218"/>
      <c r="E794" s="3"/>
      <c r="F794" s="3"/>
      <c r="G794" s="3"/>
    </row>
    <row r="795" spans="1:7" ht="17.25" customHeight="1">
      <c r="A795" s="12"/>
      <c r="B795" s="54"/>
      <c r="C795" s="3"/>
      <c r="D795" s="218"/>
      <c r="E795" s="3"/>
      <c r="F795" s="3"/>
      <c r="G795" s="3"/>
    </row>
    <row r="796" spans="1:7" ht="15.75">
      <c r="A796" s="11" t="s">
        <v>21</v>
      </c>
      <c r="B796" s="54"/>
      <c r="C796" s="3">
        <v>1051</v>
      </c>
      <c r="D796" s="218">
        <v>1100</v>
      </c>
      <c r="E796" s="3">
        <v>1250</v>
      </c>
      <c r="F796" s="3">
        <v>1380</v>
      </c>
      <c r="G796" s="3">
        <v>1450</v>
      </c>
    </row>
    <row r="797" spans="1:7" ht="15.75">
      <c r="A797" s="12" t="s">
        <v>83</v>
      </c>
      <c r="B797" s="54" t="s">
        <v>13</v>
      </c>
      <c r="C797" s="3"/>
      <c r="D797" s="218"/>
      <c r="E797" s="3"/>
      <c r="F797" s="3"/>
      <c r="G797" s="3"/>
    </row>
    <row r="798" spans="1:7" ht="9.75" customHeight="1">
      <c r="A798" s="12"/>
      <c r="B798" s="54"/>
      <c r="C798" s="3"/>
      <c r="D798" s="218"/>
      <c r="E798" s="3"/>
      <c r="F798" s="3"/>
      <c r="G798" s="3"/>
    </row>
    <row r="799" spans="1:7" ht="15.75">
      <c r="A799" s="11" t="s">
        <v>89</v>
      </c>
      <c r="B799" s="15"/>
      <c r="C799" s="3">
        <v>3658.3</v>
      </c>
      <c r="D799" s="218">
        <v>3800</v>
      </c>
      <c r="E799" s="3">
        <v>3990</v>
      </c>
      <c r="F799" s="3">
        <v>4200</v>
      </c>
      <c r="G799" s="3">
        <v>4350</v>
      </c>
    </row>
    <row r="800" spans="1:7" ht="15.75">
      <c r="A800" s="12" t="s">
        <v>83</v>
      </c>
      <c r="B800" s="54" t="s">
        <v>13</v>
      </c>
      <c r="C800" s="3"/>
      <c r="D800" s="218"/>
      <c r="E800" s="3"/>
      <c r="F800" s="3"/>
      <c r="G800" s="3"/>
    </row>
    <row r="801" spans="1:7" ht="10.5" customHeight="1">
      <c r="A801" s="12"/>
      <c r="B801" s="54"/>
      <c r="C801" s="3"/>
      <c r="D801" s="218"/>
      <c r="E801" s="3"/>
      <c r="F801" s="3"/>
      <c r="G801" s="3"/>
    </row>
    <row r="802" spans="1:7" ht="15.75">
      <c r="A802" s="11" t="s">
        <v>22</v>
      </c>
      <c r="B802" s="15"/>
      <c r="C802" s="3">
        <v>580</v>
      </c>
      <c r="D802" s="218">
        <v>600</v>
      </c>
      <c r="E802" s="3">
        <v>630</v>
      </c>
      <c r="F802" s="3">
        <v>650</v>
      </c>
      <c r="G802" s="3">
        <v>670</v>
      </c>
    </row>
    <row r="803" spans="1:7" ht="15.75">
      <c r="A803" s="12" t="s">
        <v>83</v>
      </c>
      <c r="B803" s="54" t="s">
        <v>13</v>
      </c>
      <c r="C803" s="3"/>
      <c r="D803" s="218"/>
      <c r="E803" s="3"/>
      <c r="F803" s="3"/>
      <c r="G803" s="3"/>
    </row>
    <row r="804" spans="1:7" ht="9.75" customHeight="1">
      <c r="A804" s="12"/>
      <c r="B804" s="54"/>
      <c r="C804" s="3"/>
      <c r="D804" s="218"/>
      <c r="E804" s="3"/>
      <c r="F804" s="3"/>
      <c r="G804" s="3"/>
    </row>
    <row r="805" spans="1:7" ht="15.75">
      <c r="A805" s="11" t="s">
        <v>88</v>
      </c>
      <c r="B805" s="15"/>
      <c r="C805" s="3">
        <v>35764.1</v>
      </c>
      <c r="D805" s="218">
        <v>37100</v>
      </c>
      <c r="E805" s="3">
        <v>38900</v>
      </c>
      <c r="F805" s="3">
        <v>40500</v>
      </c>
      <c r="G805" s="3">
        <v>42200</v>
      </c>
    </row>
    <row r="806" spans="1:7" ht="15.75">
      <c r="A806" s="12" t="s">
        <v>83</v>
      </c>
      <c r="B806" s="54" t="s">
        <v>13</v>
      </c>
      <c r="C806" s="3"/>
      <c r="D806" s="218"/>
      <c r="E806" s="3"/>
      <c r="F806" s="3"/>
      <c r="G806" s="3"/>
    </row>
    <row r="807" spans="1:7" ht="10.5" customHeight="1">
      <c r="A807" s="12"/>
      <c r="B807" s="54"/>
      <c r="C807" s="3"/>
      <c r="D807" s="218"/>
      <c r="E807" s="3"/>
      <c r="F807" s="3"/>
      <c r="G807" s="3"/>
    </row>
    <row r="808" spans="1:7" ht="15.75">
      <c r="A808" s="11" t="s">
        <v>90</v>
      </c>
      <c r="B808" s="15"/>
      <c r="C808" s="3">
        <v>795.6</v>
      </c>
      <c r="D808" s="218">
        <v>825</v>
      </c>
      <c r="E808" s="3">
        <v>865</v>
      </c>
      <c r="F808" s="3">
        <v>900</v>
      </c>
      <c r="G808" s="3">
        <v>940</v>
      </c>
    </row>
    <row r="809" spans="1:7" ht="15.75">
      <c r="A809" s="12" t="s">
        <v>83</v>
      </c>
      <c r="B809" s="54" t="s">
        <v>13</v>
      </c>
      <c r="C809" s="3"/>
      <c r="D809" s="218"/>
      <c r="E809" s="3"/>
      <c r="F809" s="3"/>
      <c r="G809" s="3"/>
    </row>
    <row r="810" spans="1:7" ht="11.25" customHeight="1">
      <c r="A810" s="12"/>
      <c r="B810" s="54"/>
      <c r="C810" s="3"/>
      <c r="D810" s="218"/>
      <c r="E810" s="3"/>
      <c r="F810" s="3"/>
      <c r="G810" s="3"/>
    </row>
    <row r="811" spans="1:7" ht="15.75">
      <c r="A811" s="253" t="s">
        <v>80</v>
      </c>
      <c r="B811" s="253"/>
      <c r="C811" s="253"/>
      <c r="D811" s="253"/>
      <c r="E811" s="253"/>
      <c r="F811" s="253"/>
      <c r="G811" s="253"/>
    </row>
    <row r="812" spans="1:7" ht="28.5">
      <c r="A812" s="11" t="s">
        <v>100</v>
      </c>
      <c r="B812" s="104" t="s">
        <v>30</v>
      </c>
      <c r="C812" s="4">
        <v>433957.7</v>
      </c>
      <c r="D812" s="222">
        <v>447100</v>
      </c>
      <c r="E812" s="4">
        <v>460400</v>
      </c>
      <c r="F812" s="4">
        <v>473200</v>
      </c>
      <c r="G812" s="4">
        <v>485000</v>
      </c>
    </row>
    <row r="813" spans="1:7" ht="20.25" customHeight="1">
      <c r="A813" s="56" t="s">
        <v>93</v>
      </c>
      <c r="B813" s="104"/>
      <c r="C813" s="4"/>
      <c r="D813" s="222"/>
      <c r="E813" s="4"/>
      <c r="F813" s="4"/>
      <c r="G813" s="4"/>
    </row>
    <row r="814" spans="1:7" ht="15" customHeight="1">
      <c r="A814" s="56"/>
      <c r="B814" s="104"/>
      <c r="C814" s="4"/>
      <c r="D814" s="222"/>
      <c r="E814" s="4"/>
      <c r="F814" s="4"/>
      <c r="G814" s="4"/>
    </row>
    <row r="815" spans="1:7" ht="31.5" customHeight="1">
      <c r="A815" s="105" t="s">
        <v>94</v>
      </c>
      <c r="B815" s="104" t="s">
        <v>30</v>
      </c>
      <c r="C815" s="4">
        <v>421740.7</v>
      </c>
      <c r="D815" s="222">
        <v>442280</v>
      </c>
      <c r="E815" s="4">
        <v>456100</v>
      </c>
      <c r="F815" s="4">
        <v>467300</v>
      </c>
      <c r="G815" s="4">
        <v>483800</v>
      </c>
    </row>
    <row r="816" spans="1:7" ht="15.75">
      <c r="A816" s="56" t="s">
        <v>93</v>
      </c>
      <c r="B816" s="104"/>
      <c r="C816" s="4"/>
      <c r="D816" s="222"/>
      <c r="E816" s="4"/>
      <c r="F816" s="4"/>
      <c r="G816" s="4"/>
    </row>
    <row r="817" spans="1:7" ht="15.75">
      <c r="A817" s="106"/>
      <c r="B817" s="104"/>
      <c r="C817" s="4"/>
      <c r="D817" s="222"/>
      <c r="E817" s="4"/>
      <c r="F817" s="4"/>
      <c r="G817" s="4"/>
    </row>
    <row r="818" spans="1:7" ht="42.75" customHeight="1">
      <c r="A818" s="107" t="s">
        <v>95</v>
      </c>
      <c r="B818" s="104" t="s">
        <v>8</v>
      </c>
      <c r="C818" s="4" t="s">
        <v>232</v>
      </c>
      <c r="D818" s="222" t="s">
        <v>232</v>
      </c>
      <c r="E818" s="4" t="s">
        <v>232</v>
      </c>
      <c r="F818" s="4" t="s">
        <v>232</v>
      </c>
      <c r="G818" s="4" t="s">
        <v>232</v>
      </c>
    </row>
    <row r="819" spans="1:7" ht="15.75">
      <c r="A819" s="39"/>
      <c r="B819" s="104"/>
      <c r="C819" s="4"/>
      <c r="D819" s="222"/>
      <c r="E819" s="4"/>
      <c r="F819" s="4"/>
      <c r="G819" s="4"/>
    </row>
    <row r="820" spans="1:7" ht="29.25">
      <c r="A820" s="107" t="s">
        <v>97</v>
      </c>
      <c r="B820" s="104" t="s">
        <v>96</v>
      </c>
      <c r="C820" s="4"/>
      <c r="D820" s="222"/>
      <c r="E820" s="4"/>
      <c r="F820" s="4"/>
      <c r="G820" s="4"/>
    </row>
    <row r="821" spans="1:7" ht="30">
      <c r="A821" s="139" t="s">
        <v>233</v>
      </c>
      <c r="B821" s="104" t="s">
        <v>239</v>
      </c>
      <c r="C821" s="4">
        <v>15.04</v>
      </c>
      <c r="D821" s="222">
        <v>15.6</v>
      </c>
      <c r="E821" s="161">
        <v>16.1</v>
      </c>
      <c r="F821" s="161">
        <v>16.5</v>
      </c>
      <c r="G821" s="161">
        <v>16.8</v>
      </c>
    </row>
    <row r="822" spans="1:7" ht="15.75">
      <c r="A822" s="139" t="s">
        <v>234</v>
      </c>
      <c r="B822" s="104" t="s">
        <v>239</v>
      </c>
      <c r="C822" s="4">
        <v>5.04</v>
      </c>
      <c r="D822" s="222">
        <v>5.23</v>
      </c>
      <c r="E822" s="161">
        <v>5.4</v>
      </c>
      <c r="F822" s="161">
        <v>5.5</v>
      </c>
      <c r="G822" s="161">
        <v>5.6</v>
      </c>
    </row>
    <row r="823" spans="1:7" ht="15.75">
      <c r="A823" s="139" t="s">
        <v>235</v>
      </c>
      <c r="B823" s="104" t="s">
        <v>240</v>
      </c>
      <c r="C823" s="4">
        <v>1927.73</v>
      </c>
      <c r="D823" s="222">
        <v>2046.62</v>
      </c>
      <c r="E823" s="138">
        <v>2100</v>
      </c>
      <c r="F823" s="138">
        <v>2160</v>
      </c>
      <c r="G823" s="138">
        <v>2210</v>
      </c>
    </row>
    <row r="824" spans="1:7" ht="15.75">
      <c r="A824" s="139" t="s">
        <v>235</v>
      </c>
      <c r="B824" s="104" t="s">
        <v>239</v>
      </c>
      <c r="C824" s="4">
        <v>55.08</v>
      </c>
      <c r="D824" s="222">
        <v>58.47</v>
      </c>
      <c r="E824" s="138">
        <v>60</v>
      </c>
      <c r="F824" s="161">
        <v>61.71</v>
      </c>
      <c r="G824" s="161">
        <v>63.14</v>
      </c>
    </row>
    <row r="825" spans="1:7" ht="15.75">
      <c r="A825" s="139" t="s">
        <v>236</v>
      </c>
      <c r="B825" s="104" t="s">
        <v>241</v>
      </c>
      <c r="C825" s="4">
        <v>20.85</v>
      </c>
      <c r="D825" s="222">
        <v>21.15</v>
      </c>
      <c r="E825" s="161">
        <v>21.7</v>
      </c>
      <c r="F825" s="138">
        <v>22.3</v>
      </c>
      <c r="G825" s="138">
        <v>23</v>
      </c>
    </row>
    <row r="826" spans="1:7" ht="15.75">
      <c r="A826" s="139" t="s">
        <v>237</v>
      </c>
      <c r="B826" s="104" t="s">
        <v>241</v>
      </c>
      <c r="C826" s="4">
        <v>20.23</v>
      </c>
      <c r="D826" s="222">
        <v>20.97</v>
      </c>
      <c r="E826" s="161">
        <v>21.6</v>
      </c>
      <c r="F826" s="161">
        <v>22.2</v>
      </c>
      <c r="G826" s="161">
        <v>22.8</v>
      </c>
    </row>
    <row r="827" spans="1:7" ht="15.75">
      <c r="A827" s="139" t="s">
        <v>242</v>
      </c>
      <c r="B827" s="104" t="s">
        <v>241</v>
      </c>
      <c r="C827" s="4">
        <v>5.39</v>
      </c>
      <c r="D827" s="222">
        <v>5.56</v>
      </c>
      <c r="E827" s="4">
        <v>5.75</v>
      </c>
      <c r="F827" s="4">
        <v>5.95</v>
      </c>
      <c r="G827" s="4">
        <v>6.15</v>
      </c>
    </row>
    <row r="828" spans="1:7" ht="15.75">
      <c r="A828" s="139" t="s">
        <v>238</v>
      </c>
      <c r="B828" s="104" t="s">
        <v>241</v>
      </c>
      <c r="C828" s="4">
        <v>163.33</v>
      </c>
      <c r="D828" s="222">
        <v>170.47</v>
      </c>
      <c r="E828" s="161">
        <v>175.5</v>
      </c>
      <c r="F828" s="161">
        <v>180.7</v>
      </c>
      <c r="G828" s="161">
        <v>186</v>
      </c>
    </row>
    <row r="829" spans="1:7" ht="15.75">
      <c r="A829" s="139" t="s">
        <v>256</v>
      </c>
      <c r="B829" s="104" t="s">
        <v>241</v>
      </c>
      <c r="C829" s="4">
        <v>31.19</v>
      </c>
      <c r="D829" s="222">
        <v>35.2</v>
      </c>
      <c r="E829" s="161">
        <v>36.2</v>
      </c>
      <c r="F829" s="161">
        <v>37.2</v>
      </c>
      <c r="G829" s="161">
        <v>38.2</v>
      </c>
    </row>
    <row r="830" spans="1:7" ht="15.75">
      <c r="A830" s="39"/>
      <c r="B830" s="104"/>
      <c r="C830" s="4"/>
      <c r="D830" s="222"/>
      <c r="E830" s="4"/>
      <c r="F830" s="4"/>
      <c r="G830" s="4"/>
    </row>
    <row r="831" spans="1:7" ht="29.25">
      <c r="A831" s="107" t="s">
        <v>98</v>
      </c>
      <c r="B831" s="104" t="s">
        <v>96</v>
      </c>
      <c r="C831" s="4"/>
      <c r="D831" s="222"/>
      <c r="E831" s="4"/>
      <c r="F831" s="4"/>
      <c r="G831" s="4"/>
    </row>
    <row r="832" spans="1:7" ht="30">
      <c r="A832" s="139" t="s">
        <v>233</v>
      </c>
      <c r="B832" s="104" t="s">
        <v>239</v>
      </c>
      <c r="C832" s="4">
        <v>15.04</v>
      </c>
      <c r="D832" s="222">
        <v>15.6</v>
      </c>
      <c r="E832" s="161">
        <v>16.1</v>
      </c>
      <c r="F832" s="161">
        <v>16.5</v>
      </c>
      <c r="G832" s="161">
        <v>16.8</v>
      </c>
    </row>
    <row r="833" spans="1:7" ht="15.75">
      <c r="A833" s="139" t="s">
        <v>234</v>
      </c>
      <c r="B833" s="104" t="s">
        <v>239</v>
      </c>
      <c r="C833" s="4">
        <v>5.04</v>
      </c>
      <c r="D833" s="222">
        <v>5.23</v>
      </c>
      <c r="E833" s="161">
        <v>5.4</v>
      </c>
      <c r="F833" s="161">
        <v>5.5</v>
      </c>
      <c r="G833" s="161">
        <v>5.6</v>
      </c>
    </row>
    <row r="834" spans="1:7" ht="15.75">
      <c r="A834" s="139" t="s">
        <v>235</v>
      </c>
      <c r="B834" s="104" t="s">
        <v>240</v>
      </c>
      <c r="C834" s="4">
        <v>1927.73</v>
      </c>
      <c r="D834" s="222">
        <v>2046.62</v>
      </c>
      <c r="E834" s="138">
        <v>2100</v>
      </c>
      <c r="F834" s="138">
        <v>2160</v>
      </c>
      <c r="G834" s="138">
        <v>2210</v>
      </c>
    </row>
    <row r="835" spans="1:7" ht="15.75">
      <c r="A835" s="139" t="s">
        <v>236</v>
      </c>
      <c r="B835" s="104" t="s">
        <v>241</v>
      </c>
      <c r="C835" s="4">
        <v>20.85</v>
      </c>
      <c r="D835" s="222">
        <v>21.15</v>
      </c>
      <c r="E835" s="161">
        <v>21.7</v>
      </c>
      <c r="F835" s="138">
        <v>22.3</v>
      </c>
      <c r="G835" s="138">
        <v>23</v>
      </c>
    </row>
    <row r="836" spans="1:7" ht="15.75">
      <c r="A836" s="139" t="s">
        <v>237</v>
      </c>
      <c r="B836" s="104" t="s">
        <v>241</v>
      </c>
      <c r="C836" s="4">
        <v>20.23</v>
      </c>
      <c r="D836" s="222">
        <v>20.97</v>
      </c>
      <c r="E836" s="161">
        <v>21.6</v>
      </c>
      <c r="F836" s="161">
        <v>22.2</v>
      </c>
      <c r="G836" s="161">
        <v>22.8</v>
      </c>
    </row>
    <row r="837" spans="1:7" ht="15.75">
      <c r="A837" s="139" t="s">
        <v>242</v>
      </c>
      <c r="B837" s="104" t="s">
        <v>241</v>
      </c>
      <c r="C837" s="4">
        <v>5.39</v>
      </c>
      <c r="D837" s="222">
        <v>5.56</v>
      </c>
      <c r="E837" s="4">
        <v>5.75</v>
      </c>
      <c r="F837" s="4">
        <v>5.95</v>
      </c>
      <c r="G837" s="4">
        <v>6.15</v>
      </c>
    </row>
    <row r="838" spans="1:7" ht="15.75">
      <c r="A838" s="139" t="s">
        <v>238</v>
      </c>
      <c r="B838" s="104" t="s">
        <v>241</v>
      </c>
      <c r="C838" s="4">
        <v>163.33</v>
      </c>
      <c r="D838" s="222">
        <v>170.47</v>
      </c>
      <c r="E838" s="161">
        <v>175.5</v>
      </c>
      <c r="F838" s="161">
        <v>180.7</v>
      </c>
      <c r="G838" s="161">
        <v>186</v>
      </c>
    </row>
    <row r="839" spans="1:7" ht="15.75">
      <c r="A839" s="139" t="s">
        <v>256</v>
      </c>
      <c r="B839" s="104" t="s">
        <v>241</v>
      </c>
      <c r="C839" s="4">
        <v>31.19</v>
      </c>
      <c r="D839" s="222">
        <v>35.2</v>
      </c>
      <c r="E839" s="161">
        <v>36.2</v>
      </c>
      <c r="F839" s="161">
        <v>37.2</v>
      </c>
      <c r="G839" s="161">
        <v>38.2</v>
      </c>
    </row>
    <row r="840" spans="1:7" ht="15.75" customHeight="1">
      <c r="A840" s="39"/>
      <c r="B840" s="104"/>
      <c r="C840" s="4"/>
      <c r="D840" s="222"/>
      <c r="E840" s="4"/>
      <c r="F840" s="4"/>
      <c r="G840" s="4"/>
    </row>
    <row r="841" spans="1:7" ht="29.25">
      <c r="A841" s="107" t="s">
        <v>99</v>
      </c>
      <c r="B841" s="104" t="s">
        <v>8</v>
      </c>
      <c r="C841" s="138">
        <v>100</v>
      </c>
      <c r="D841" s="222">
        <v>100</v>
      </c>
      <c r="E841" s="138">
        <v>100</v>
      </c>
      <c r="F841" s="138">
        <v>100</v>
      </c>
      <c r="G841" s="138">
        <v>100</v>
      </c>
    </row>
    <row r="842" spans="1:7" ht="15.75">
      <c r="A842" s="108"/>
      <c r="B842" s="109"/>
      <c r="C842" s="5"/>
      <c r="D842" s="235"/>
      <c r="E842" s="5"/>
      <c r="F842" s="5"/>
      <c r="G842" s="5"/>
    </row>
    <row r="843" spans="1:7" ht="15.75">
      <c r="A843" s="290"/>
      <c r="B843" s="290"/>
      <c r="C843" s="290"/>
      <c r="D843" s="290"/>
      <c r="E843" s="290"/>
      <c r="F843" s="290"/>
      <c r="G843" s="290"/>
    </row>
    <row r="844" spans="1:7" ht="15.75">
      <c r="A844" s="59"/>
      <c r="B844" s="59"/>
      <c r="C844" s="59"/>
      <c r="D844" s="236"/>
      <c r="E844" s="59"/>
      <c r="F844" s="59"/>
      <c r="G844" s="59"/>
    </row>
    <row r="845" spans="1:7" ht="31.5" customHeight="1">
      <c r="A845" s="61"/>
      <c r="B845" s="62"/>
      <c r="C845" s="285"/>
      <c r="D845" s="286"/>
      <c r="E845" s="286"/>
      <c r="F845" s="286"/>
      <c r="G845" s="286"/>
    </row>
    <row r="846" spans="1:7" ht="36.75" customHeight="1">
      <c r="A846" s="63"/>
      <c r="B846" s="62"/>
      <c r="C846" s="285"/>
      <c r="D846" s="286"/>
      <c r="E846" s="286"/>
      <c r="F846" s="286"/>
      <c r="G846" s="286"/>
    </row>
    <row r="847" spans="1:7" ht="16.5">
      <c r="A847" s="63"/>
      <c r="B847" s="62"/>
      <c r="C847" s="64"/>
      <c r="D847" s="237"/>
      <c r="E847" s="65"/>
      <c r="F847" s="65"/>
      <c r="G847" s="65"/>
    </row>
    <row r="848" spans="1:7" ht="33" customHeight="1">
      <c r="A848" s="61"/>
      <c r="B848" s="62"/>
      <c r="C848" s="285"/>
      <c r="D848" s="286"/>
      <c r="E848" s="286"/>
      <c r="F848" s="286"/>
      <c r="G848" s="286"/>
    </row>
    <row r="849" spans="1:7" ht="16.5">
      <c r="A849" s="61"/>
      <c r="B849" s="62"/>
      <c r="C849" s="64"/>
      <c r="D849" s="237"/>
      <c r="E849" s="65"/>
      <c r="F849" s="65"/>
      <c r="G849" s="65"/>
    </row>
    <row r="850" spans="1:7" ht="32.25" customHeight="1">
      <c r="A850" s="61"/>
      <c r="B850" s="62"/>
      <c r="C850" s="283"/>
      <c r="D850" s="284"/>
      <c r="E850" s="284"/>
      <c r="F850" s="284"/>
      <c r="G850" s="284"/>
    </row>
    <row r="851" spans="1:7" ht="12" customHeight="1">
      <c r="A851" s="70"/>
      <c r="B851" s="67"/>
      <c r="C851" s="68"/>
      <c r="D851" s="238"/>
      <c r="E851" s="69"/>
      <c r="F851" s="69"/>
      <c r="G851" s="69"/>
    </row>
    <row r="852" spans="1:7" ht="36" customHeight="1">
      <c r="A852" s="66"/>
      <c r="B852" s="62"/>
      <c r="C852" s="283"/>
      <c r="D852" s="287"/>
      <c r="E852" s="287"/>
      <c r="F852" s="287"/>
      <c r="G852" s="287"/>
    </row>
    <row r="853" spans="1:7" ht="9.75" customHeight="1">
      <c r="A853" s="66"/>
      <c r="B853" s="67"/>
      <c r="C853" s="68"/>
      <c r="D853" s="238"/>
      <c r="E853" s="69"/>
      <c r="F853" s="69"/>
      <c r="G853" s="69"/>
    </row>
    <row r="854" spans="1:7" ht="33" customHeight="1">
      <c r="A854" s="66"/>
      <c r="B854" s="62"/>
      <c r="C854" s="283"/>
      <c r="D854" s="284"/>
      <c r="E854" s="284"/>
      <c r="F854" s="284"/>
      <c r="G854" s="284"/>
    </row>
    <row r="855" spans="1:8" s="60" customFormat="1" ht="18.75" customHeight="1">
      <c r="A855" s="66"/>
      <c r="B855" s="67"/>
      <c r="C855" s="68"/>
      <c r="D855" s="238"/>
      <c r="E855" s="69"/>
      <c r="F855" s="69"/>
      <c r="G855" s="69"/>
      <c r="H855" s="213"/>
    </row>
    <row r="856" spans="1:8" s="60" customFormat="1" ht="32.25" customHeight="1">
      <c r="A856" s="66"/>
      <c r="B856" s="62"/>
      <c r="C856" s="283"/>
      <c r="D856" s="284"/>
      <c r="E856" s="284"/>
      <c r="F856" s="284"/>
      <c r="G856" s="284"/>
      <c r="H856" s="213"/>
    </row>
    <row r="857" spans="1:8" s="60" customFormat="1" ht="7.5" customHeight="1">
      <c r="A857" s="66"/>
      <c r="B857" s="67"/>
      <c r="C857" s="68"/>
      <c r="D857" s="238"/>
      <c r="E857" s="69"/>
      <c r="F857" s="69"/>
      <c r="G857" s="69"/>
      <c r="H857" s="213"/>
    </row>
    <row r="858" spans="1:8" s="60" customFormat="1" ht="38.25" customHeight="1">
      <c r="A858" s="66"/>
      <c r="B858" s="62"/>
      <c r="C858" s="283"/>
      <c r="D858" s="284"/>
      <c r="E858" s="284"/>
      <c r="F858" s="284"/>
      <c r="G858" s="284"/>
      <c r="H858" s="213"/>
    </row>
    <row r="859" spans="1:8" s="60" customFormat="1" ht="39" customHeight="1">
      <c r="A859" s="66"/>
      <c r="B859" s="62"/>
      <c r="C859" s="283"/>
      <c r="D859" s="284"/>
      <c r="E859" s="284"/>
      <c r="F859" s="284"/>
      <c r="G859" s="284"/>
      <c r="H859" s="213"/>
    </row>
    <row r="860" spans="1:8" s="60" customFormat="1" ht="39.75" customHeight="1">
      <c r="A860" s="66"/>
      <c r="B860" s="62"/>
      <c r="C860" s="283"/>
      <c r="D860" s="284"/>
      <c r="E860" s="284"/>
      <c r="F860" s="284"/>
      <c r="G860" s="284"/>
      <c r="H860" s="213"/>
    </row>
    <row r="861" spans="1:8" s="60" customFormat="1" ht="23.25" customHeight="1">
      <c r="A861" s="110"/>
      <c r="B861" s="33"/>
      <c r="C861" s="32"/>
      <c r="D861" s="209"/>
      <c r="E861" s="1"/>
      <c r="F861" s="1"/>
      <c r="G861" s="1"/>
      <c r="H861" s="213"/>
    </row>
    <row r="862" spans="1:8" s="60" customFormat="1" ht="34.5" customHeight="1">
      <c r="A862" s="110"/>
      <c r="B862" s="33"/>
      <c r="C862" s="32"/>
      <c r="D862" s="209"/>
      <c r="E862" s="1"/>
      <c r="F862" s="1"/>
      <c r="G862" s="1"/>
      <c r="H862" s="213"/>
    </row>
    <row r="863" spans="1:8" s="60" customFormat="1" ht="7.5" customHeight="1">
      <c r="A863" s="110"/>
      <c r="B863" s="111"/>
      <c r="C863" s="111"/>
      <c r="D863" s="239"/>
      <c r="E863" s="6"/>
      <c r="F863" s="1"/>
      <c r="G863" s="1"/>
      <c r="H863" s="213"/>
    </row>
    <row r="864" spans="1:8" s="60" customFormat="1" ht="32.25" customHeight="1">
      <c r="A864" s="110"/>
      <c r="B864" s="111"/>
      <c r="C864" s="111"/>
      <c r="D864" s="239"/>
      <c r="E864" s="6"/>
      <c r="F864" s="1"/>
      <c r="G864" s="1"/>
      <c r="H864" s="213"/>
    </row>
    <row r="865" spans="1:8" s="60" customFormat="1" ht="7.5" customHeight="1">
      <c r="A865" s="111"/>
      <c r="B865" s="111"/>
      <c r="C865" s="111"/>
      <c r="D865" s="239"/>
      <c r="E865" s="6"/>
      <c r="F865" s="1"/>
      <c r="G865" s="1"/>
      <c r="H865" s="213"/>
    </row>
    <row r="866" spans="1:8" s="60" customFormat="1" ht="30.75" customHeight="1">
      <c r="A866" s="111"/>
      <c r="B866" s="111"/>
      <c r="C866" s="111"/>
      <c r="D866" s="239"/>
      <c r="E866" s="6"/>
      <c r="F866" s="1"/>
      <c r="G866" s="1"/>
      <c r="H866" s="213"/>
    </row>
    <row r="867" spans="1:8" s="60" customFormat="1" ht="7.5" customHeight="1">
      <c r="A867" s="111"/>
      <c r="B867" s="111"/>
      <c r="C867" s="111"/>
      <c r="D867" s="239"/>
      <c r="E867" s="6"/>
      <c r="F867" s="1"/>
      <c r="G867" s="1"/>
      <c r="H867" s="213"/>
    </row>
    <row r="868" spans="1:8" s="60" customFormat="1" ht="33" customHeight="1">
      <c r="A868" s="111"/>
      <c r="B868" s="111"/>
      <c r="C868" s="111"/>
      <c r="D868" s="239"/>
      <c r="E868" s="6"/>
      <c r="F868" s="1"/>
      <c r="G868" s="1"/>
      <c r="H868" s="213"/>
    </row>
    <row r="869" spans="1:8" s="60" customFormat="1" ht="5.25" customHeight="1">
      <c r="A869" s="111"/>
      <c r="B869" s="111"/>
      <c r="C869" s="111"/>
      <c r="D869" s="239"/>
      <c r="E869" s="6"/>
      <c r="F869" s="1"/>
      <c r="G869" s="1"/>
      <c r="H869" s="213"/>
    </row>
    <row r="870" spans="1:8" s="60" customFormat="1" ht="33" customHeight="1">
      <c r="A870" s="111"/>
      <c r="B870" s="111"/>
      <c r="C870" s="111"/>
      <c r="D870" s="239"/>
      <c r="E870" s="6"/>
      <c r="F870" s="1"/>
      <c r="G870" s="1"/>
      <c r="H870" s="213"/>
    </row>
    <row r="871" spans="1:8" s="60" customFormat="1" ht="35.25" customHeight="1">
      <c r="A871" s="111"/>
      <c r="B871" s="111"/>
      <c r="C871" s="111"/>
      <c r="D871" s="239"/>
      <c r="E871" s="6"/>
      <c r="F871" s="1"/>
      <c r="G871" s="1"/>
      <c r="H871" s="213"/>
    </row>
    <row r="872" spans="1:8" s="60" customFormat="1" ht="33.75" customHeight="1">
      <c r="A872" s="111"/>
      <c r="B872" s="111"/>
      <c r="C872" s="111"/>
      <c r="D872" s="239"/>
      <c r="E872" s="6"/>
      <c r="F872" s="1"/>
      <c r="G872" s="1"/>
      <c r="H872" s="213"/>
    </row>
    <row r="873" spans="1:5" ht="15.75">
      <c r="A873" s="111"/>
      <c r="B873" s="111"/>
      <c r="C873" s="111"/>
      <c r="D873" s="239"/>
      <c r="E873" s="6"/>
    </row>
    <row r="874" spans="1:4" ht="15.75">
      <c r="A874" s="111"/>
      <c r="B874" s="33"/>
      <c r="C874" s="32"/>
      <c r="D874" s="209"/>
    </row>
    <row r="875" spans="1:4" ht="15.75">
      <c r="A875" s="111"/>
      <c r="B875" s="33"/>
      <c r="C875" s="32"/>
      <c r="D875" s="209"/>
    </row>
    <row r="876" spans="1:4" ht="15.75">
      <c r="A876" s="32"/>
      <c r="B876" s="33"/>
      <c r="C876" s="32"/>
      <c r="D876" s="209"/>
    </row>
    <row r="877" spans="1:4" ht="15.75">
      <c r="A877" s="32"/>
      <c r="B877" s="33"/>
      <c r="C877" s="32"/>
      <c r="D877" s="209"/>
    </row>
    <row r="878" spans="1:4" ht="15.75">
      <c r="A878" s="32"/>
      <c r="B878" s="33"/>
      <c r="C878" s="32"/>
      <c r="D878" s="209"/>
    </row>
    <row r="879" spans="1:4" ht="15.75">
      <c r="A879" s="32"/>
      <c r="B879" s="33"/>
      <c r="C879" s="32"/>
      <c r="D879" s="209"/>
    </row>
    <row r="880" spans="1:4" ht="15.75">
      <c r="A880" s="32"/>
      <c r="B880" s="33"/>
      <c r="C880" s="32"/>
      <c r="D880" s="209"/>
    </row>
    <row r="881" spans="1:4" ht="15.75">
      <c r="A881" s="32"/>
      <c r="B881" s="33"/>
      <c r="C881" s="32"/>
      <c r="D881" s="209"/>
    </row>
    <row r="882" spans="1:4" ht="15.75">
      <c r="A882" s="32"/>
      <c r="B882" s="33"/>
      <c r="C882" s="32"/>
      <c r="D882" s="209"/>
    </row>
    <row r="883" spans="1:4" ht="15.75">
      <c r="A883" s="32"/>
      <c r="B883" s="33"/>
      <c r="C883" s="32"/>
      <c r="D883" s="209"/>
    </row>
    <row r="884" spans="1:4" ht="15.75">
      <c r="A884" s="32"/>
      <c r="B884" s="33"/>
      <c r="C884" s="32"/>
      <c r="D884" s="209"/>
    </row>
    <row r="885" spans="1:4" ht="15.75">
      <c r="A885" s="32"/>
      <c r="B885" s="33"/>
      <c r="C885" s="32"/>
      <c r="D885" s="209"/>
    </row>
    <row r="886" spans="1:4" ht="15" customHeight="1">
      <c r="A886" s="32"/>
      <c r="B886" s="33"/>
      <c r="C886" s="32"/>
      <c r="D886" s="209"/>
    </row>
    <row r="887" spans="1:4" ht="15.75">
      <c r="A887" s="32"/>
      <c r="B887" s="33"/>
      <c r="C887" s="32"/>
      <c r="D887" s="209"/>
    </row>
    <row r="888" spans="1:4" ht="15.75">
      <c r="A888" s="32"/>
      <c r="B888" s="33"/>
      <c r="C888" s="32"/>
      <c r="D888" s="209"/>
    </row>
    <row r="889" spans="1:4" ht="15.75">
      <c r="A889" s="32"/>
      <c r="B889" s="33"/>
      <c r="C889" s="32"/>
      <c r="D889" s="209"/>
    </row>
    <row r="890" spans="1:4" ht="15.75">
      <c r="A890" s="32"/>
      <c r="B890" s="33"/>
      <c r="C890" s="32"/>
      <c r="D890" s="209"/>
    </row>
    <row r="891" spans="1:4" ht="15.75">
      <c r="A891" s="32"/>
      <c r="B891" s="33"/>
      <c r="C891" s="32"/>
      <c r="D891" s="209"/>
    </row>
    <row r="892" spans="1:4" ht="15.75">
      <c r="A892" s="32"/>
      <c r="B892" s="33"/>
      <c r="C892" s="32"/>
      <c r="D892" s="209"/>
    </row>
    <row r="893" spans="1:4" ht="15.75">
      <c r="A893" s="32"/>
      <c r="B893" s="33"/>
      <c r="C893" s="32"/>
      <c r="D893" s="209"/>
    </row>
    <row r="894" spans="1:4" ht="15.75">
      <c r="A894" s="32"/>
      <c r="B894" s="33"/>
      <c r="C894" s="32"/>
      <c r="D894" s="209"/>
    </row>
    <row r="895" spans="1:4" ht="15.75">
      <c r="A895" s="32"/>
      <c r="B895" s="33"/>
      <c r="C895" s="32"/>
      <c r="D895" s="209"/>
    </row>
    <row r="896" spans="1:4" ht="15.75">
      <c r="A896" s="32"/>
      <c r="B896" s="33"/>
      <c r="C896" s="32"/>
      <c r="D896" s="209"/>
    </row>
    <row r="897" spans="1:4" ht="15.75">
      <c r="A897" s="32"/>
      <c r="B897" s="33"/>
      <c r="C897" s="32"/>
      <c r="D897" s="209"/>
    </row>
    <row r="898" spans="1:4" ht="15.75">
      <c r="A898" s="32"/>
      <c r="B898" s="33"/>
      <c r="C898" s="32"/>
      <c r="D898" s="209"/>
    </row>
    <row r="899" spans="1:4" ht="15.75">
      <c r="A899" s="32"/>
      <c r="B899" s="33"/>
      <c r="C899" s="32"/>
      <c r="D899" s="209"/>
    </row>
    <row r="900" spans="1:4" ht="15.75">
      <c r="A900" s="32"/>
      <c r="B900" s="33"/>
      <c r="C900" s="32"/>
      <c r="D900" s="209"/>
    </row>
    <row r="901" spans="1:4" ht="15.75">
      <c r="A901" s="32"/>
      <c r="B901" s="33"/>
      <c r="C901" s="32"/>
      <c r="D901" s="209"/>
    </row>
    <row r="902" spans="1:4" ht="15.75">
      <c r="A902" s="32"/>
      <c r="B902" s="33"/>
      <c r="C902" s="32"/>
      <c r="D902" s="209"/>
    </row>
    <row r="903" spans="1:4" ht="15.75">
      <c r="A903" s="32"/>
      <c r="B903" s="33"/>
      <c r="C903" s="32"/>
      <c r="D903" s="209"/>
    </row>
    <row r="904" spans="1:4" ht="15.75">
      <c r="A904" s="32"/>
      <c r="B904" s="33"/>
      <c r="C904" s="32"/>
      <c r="D904" s="209"/>
    </row>
    <row r="905" spans="1:4" ht="15.75">
      <c r="A905" s="32"/>
      <c r="B905" s="33"/>
      <c r="C905" s="32"/>
      <c r="D905" s="209"/>
    </row>
    <row r="906" spans="1:4" ht="15.75">
      <c r="A906" s="32"/>
      <c r="B906" s="33"/>
      <c r="C906" s="32"/>
      <c r="D906" s="209"/>
    </row>
    <row r="907" spans="1:4" ht="15.75">
      <c r="A907" s="32"/>
      <c r="B907" s="33"/>
      <c r="C907" s="32"/>
      <c r="D907" s="209"/>
    </row>
    <row r="908" spans="1:4" ht="15.75">
      <c r="A908" s="32"/>
      <c r="B908" s="33"/>
      <c r="C908" s="32"/>
      <c r="D908" s="209"/>
    </row>
    <row r="909" spans="1:4" ht="15.75">
      <c r="A909" s="32"/>
      <c r="B909" s="33"/>
      <c r="C909" s="32"/>
      <c r="D909" s="209"/>
    </row>
    <row r="910" spans="1:4" ht="15.75">
      <c r="A910" s="32"/>
      <c r="B910" s="33"/>
      <c r="C910" s="32"/>
      <c r="D910" s="209"/>
    </row>
    <row r="911" spans="1:4" ht="15.75">
      <c r="A911" s="32"/>
      <c r="B911" s="33"/>
      <c r="C911" s="32"/>
      <c r="D911" s="209"/>
    </row>
    <row r="912" spans="1:4" ht="15.75">
      <c r="A912" s="32"/>
      <c r="B912" s="33"/>
      <c r="C912" s="32"/>
      <c r="D912" s="209"/>
    </row>
    <row r="913" spans="1:4" ht="15.75">
      <c r="A913" s="32"/>
      <c r="B913" s="33"/>
      <c r="C913" s="32"/>
      <c r="D913" s="209"/>
    </row>
    <row r="914" spans="1:4" ht="15.75">
      <c r="A914" s="32"/>
      <c r="B914" s="33"/>
      <c r="C914" s="32"/>
      <c r="D914" s="209"/>
    </row>
    <row r="915" spans="1:4" ht="15.75">
      <c r="A915" s="32"/>
      <c r="B915" s="33"/>
      <c r="C915" s="32"/>
      <c r="D915" s="209"/>
    </row>
    <row r="916" spans="1:4" ht="15.75">
      <c r="A916" s="32"/>
      <c r="B916" s="33"/>
      <c r="C916" s="32"/>
      <c r="D916" s="209"/>
    </row>
    <row r="917" spans="1:4" ht="15.75">
      <c r="A917" s="32"/>
      <c r="B917" s="33"/>
      <c r="C917" s="32"/>
      <c r="D917" s="209"/>
    </row>
    <row r="918" spans="1:4" ht="15.75">
      <c r="A918" s="32"/>
      <c r="B918" s="33"/>
      <c r="C918" s="32"/>
      <c r="D918" s="209"/>
    </row>
    <row r="919" spans="1:4" ht="15.75">
      <c r="A919" s="32"/>
      <c r="B919" s="33"/>
      <c r="C919" s="32"/>
      <c r="D919" s="209"/>
    </row>
    <row r="920" spans="1:4" ht="15.75">
      <c r="A920" s="32"/>
      <c r="B920" s="33"/>
      <c r="C920" s="32"/>
      <c r="D920" s="209"/>
    </row>
    <row r="921" spans="1:4" ht="15.75">
      <c r="A921" s="32"/>
      <c r="B921" s="33"/>
      <c r="C921" s="32"/>
      <c r="D921" s="209"/>
    </row>
    <row r="922" spans="1:4" ht="15.75">
      <c r="A922" s="32"/>
      <c r="B922" s="33"/>
      <c r="C922" s="32"/>
      <c r="D922" s="209"/>
    </row>
    <row r="923" spans="1:4" ht="15.75">
      <c r="A923" s="32"/>
      <c r="B923" s="33"/>
      <c r="C923" s="32"/>
      <c r="D923" s="209"/>
    </row>
    <row r="924" spans="1:4" ht="15.75">
      <c r="A924" s="32"/>
      <c r="B924" s="33"/>
      <c r="C924" s="32"/>
      <c r="D924" s="209"/>
    </row>
    <row r="925" spans="1:4" ht="15.75">
      <c r="A925" s="32"/>
      <c r="B925" s="33"/>
      <c r="C925" s="32"/>
      <c r="D925" s="209"/>
    </row>
    <row r="926" spans="1:4" ht="15.75">
      <c r="A926" s="32"/>
      <c r="B926" s="33"/>
      <c r="C926" s="32"/>
      <c r="D926" s="209"/>
    </row>
    <row r="927" spans="1:4" ht="15.75">
      <c r="A927" s="32"/>
      <c r="B927" s="33"/>
      <c r="C927" s="32"/>
      <c r="D927" s="209"/>
    </row>
    <row r="928" spans="1:4" ht="15.75">
      <c r="A928" s="32"/>
      <c r="B928" s="33"/>
      <c r="C928" s="32"/>
      <c r="D928" s="209"/>
    </row>
    <row r="929" spans="1:4" ht="15.75">
      <c r="A929" s="32"/>
      <c r="B929" s="33"/>
      <c r="C929" s="32"/>
      <c r="D929" s="209"/>
    </row>
    <row r="930" spans="1:4" ht="15.75">
      <c r="A930" s="32"/>
      <c r="B930" s="33"/>
      <c r="C930" s="32"/>
      <c r="D930" s="209"/>
    </row>
    <row r="931" spans="1:4" ht="15.75">
      <c r="A931" s="32"/>
      <c r="B931" s="33"/>
      <c r="C931" s="32"/>
      <c r="D931" s="209"/>
    </row>
    <row r="932" spans="1:4" ht="15.75">
      <c r="A932" s="32"/>
      <c r="B932" s="33"/>
      <c r="C932" s="32"/>
      <c r="D932" s="209"/>
    </row>
    <row r="933" spans="1:4" ht="15.75">
      <c r="A933" s="32"/>
      <c r="B933" s="33"/>
      <c r="C933" s="32"/>
      <c r="D933" s="209"/>
    </row>
    <row r="934" spans="1:4" ht="15.75">
      <c r="A934" s="32"/>
      <c r="B934" s="33"/>
      <c r="C934" s="32"/>
      <c r="D934" s="209"/>
    </row>
    <row r="935" spans="1:4" ht="15.75">
      <c r="A935" s="32"/>
      <c r="B935" s="33"/>
      <c r="C935" s="32"/>
      <c r="D935" s="209"/>
    </row>
    <row r="936" spans="1:4" ht="15.75">
      <c r="A936" s="32"/>
      <c r="B936" s="33"/>
      <c r="C936" s="32"/>
      <c r="D936" s="209"/>
    </row>
    <row r="937" spans="1:4" ht="15.75">
      <c r="A937" s="32"/>
      <c r="B937" s="33"/>
      <c r="C937" s="32"/>
      <c r="D937" s="209"/>
    </row>
    <row r="938" spans="1:4" ht="15.75">
      <c r="A938" s="32"/>
      <c r="B938" s="33"/>
      <c r="C938" s="32"/>
      <c r="D938" s="209"/>
    </row>
    <row r="939" spans="1:4" ht="15.75">
      <c r="A939" s="32"/>
      <c r="B939" s="33"/>
      <c r="C939" s="32"/>
      <c r="D939" s="209"/>
    </row>
    <row r="940" spans="1:4" ht="15.75">
      <c r="A940" s="32"/>
      <c r="B940" s="33"/>
      <c r="C940" s="32"/>
      <c r="D940" s="209"/>
    </row>
    <row r="941" spans="1:4" ht="15.75">
      <c r="A941" s="32"/>
      <c r="B941" s="33"/>
      <c r="C941" s="32"/>
      <c r="D941" s="209"/>
    </row>
    <row r="942" spans="1:4" ht="15.75">
      <c r="A942" s="32"/>
      <c r="B942" s="33"/>
      <c r="C942" s="32"/>
      <c r="D942" s="209"/>
    </row>
    <row r="943" spans="1:4" ht="15.75">
      <c r="A943" s="32"/>
      <c r="B943" s="33"/>
      <c r="C943" s="32"/>
      <c r="D943" s="209"/>
    </row>
    <row r="944" spans="1:4" ht="15.75">
      <c r="A944" s="32"/>
      <c r="B944" s="33"/>
      <c r="C944" s="32"/>
      <c r="D944" s="209"/>
    </row>
    <row r="945" spans="1:4" ht="15.75">
      <c r="A945" s="32"/>
      <c r="B945" s="33"/>
      <c r="C945" s="32"/>
      <c r="D945" s="209"/>
    </row>
    <row r="946" spans="1:4" ht="15.75">
      <c r="A946" s="32"/>
      <c r="B946" s="33"/>
      <c r="C946" s="32"/>
      <c r="D946" s="209"/>
    </row>
    <row r="947" spans="1:4" ht="15.75">
      <c r="A947" s="32"/>
      <c r="B947" s="33"/>
      <c r="C947" s="32"/>
      <c r="D947" s="209"/>
    </row>
    <row r="948" spans="1:4" ht="15.75">
      <c r="A948" s="32"/>
      <c r="B948" s="33"/>
      <c r="C948" s="32"/>
      <c r="D948" s="209"/>
    </row>
    <row r="949" spans="1:4" ht="15.75">
      <c r="A949" s="32"/>
      <c r="B949" s="33"/>
      <c r="C949" s="32"/>
      <c r="D949" s="209"/>
    </row>
    <row r="950" spans="1:4" ht="15.75">
      <c r="A950" s="32"/>
      <c r="B950" s="33"/>
      <c r="C950" s="32"/>
      <c r="D950" s="209"/>
    </row>
    <row r="951" spans="1:4" ht="15.75">
      <c r="A951" s="32"/>
      <c r="B951" s="33"/>
      <c r="C951" s="32"/>
      <c r="D951" s="209"/>
    </row>
    <row r="952" spans="1:4" ht="15.75">
      <c r="A952" s="32"/>
      <c r="B952" s="33"/>
      <c r="C952" s="32"/>
      <c r="D952" s="209"/>
    </row>
    <row r="953" spans="1:4" ht="15.75">
      <c r="A953" s="32"/>
      <c r="B953" s="33"/>
      <c r="C953" s="32"/>
      <c r="D953" s="209"/>
    </row>
    <row r="954" spans="1:4" ht="15.75">
      <c r="A954" s="32"/>
      <c r="B954" s="33"/>
      <c r="C954" s="32"/>
      <c r="D954" s="209"/>
    </row>
    <row r="955" spans="1:4" ht="15.75">
      <c r="A955" s="32"/>
      <c r="B955" s="33"/>
      <c r="C955" s="32"/>
      <c r="D955" s="209"/>
    </row>
    <row r="956" spans="1:4" ht="15.75">
      <c r="A956" s="32"/>
      <c r="B956" s="33"/>
      <c r="C956" s="32"/>
      <c r="D956" s="209"/>
    </row>
    <row r="957" spans="1:4" ht="15.75">
      <c r="A957" s="32"/>
      <c r="B957" s="33"/>
      <c r="C957" s="32"/>
      <c r="D957" s="209"/>
    </row>
    <row r="958" spans="1:4" ht="15.75">
      <c r="A958" s="32"/>
      <c r="B958" s="33"/>
      <c r="C958" s="32"/>
      <c r="D958" s="209"/>
    </row>
    <row r="959" spans="1:4" ht="15.75">
      <c r="A959" s="32"/>
      <c r="B959" s="33"/>
      <c r="C959" s="32"/>
      <c r="D959" s="209"/>
    </row>
    <row r="960" spans="1:4" ht="15.75">
      <c r="A960" s="32"/>
      <c r="B960" s="33"/>
      <c r="C960" s="32"/>
      <c r="D960" s="209"/>
    </row>
    <row r="961" spans="1:4" ht="15.75">
      <c r="A961" s="32"/>
      <c r="B961" s="33"/>
      <c r="C961" s="32"/>
      <c r="D961" s="209"/>
    </row>
    <row r="962" spans="1:4" ht="15.75">
      <c r="A962" s="32"/>
      <c r="B962" s="33"/>
      <c r="C962" s="32"/>
      <c r="D962" s="209"/>
    </row>
    <row r="963" spans="1:4" ht="15.75">
      <c r="A963" s="32"/>
      <c r="B963" s="33"/>
      <c r="C963" s="32"/>
      <c r="D963" s="209"/>
    </row>
    <row r="964" spans="1:4" ht="15.75">
      <c r="A964" s="32"/>
      <c r="B964" s="33"/>
      <c r="C964" s="32"/>
      <c r="D964" s="209"/>
    </row>
    <row r="965" spans="1:4" ht="15.75">
      <c r="A965" s="32"/>
      <c r="B965" s="33"/>
      <c r="C965" s="32"/>
      <c r="D965" s="209"/>
    </row>
    <row r="966" spans="1:4" ht="15.75">
      <c r="A966" s="32"/>
      <c r="B966" s="33"/>
      <c r="C966" s="32"/>
      <c r="D966" s="209"/>
    </row>
    <row r="967" spans="1:4" ht="15.75">
      <c r="A967" s="32"/>
      <c r="B967" s="33"/>
      <c r="C967" s="32"/>
      <c r="D967" s="209"/>
    </row>
    <row r="968" spans="1:4" ht="15.75">
      <c r="A968" s="32"/>
      <c r="B968" s="33"/>
      <c r="C968" s="32"/>
      <c r="D968" s="209"/>
    </row>
    <row r="969" spans="1:4" ht="15.75">
      <c r="A969" s="32"/>
      <c r="B969" s="33"/>
      <c r="C969" s="32"/>
      <c r="D969" s="209"/>
    </row>
    <row r="970" spans="1:4" ht="15.75">
      <c r="A970" s="32"/>
      <c r="B970" s="33"/>
      <c r="C970" s="32"/>
      <c r="D970" s="209"/>
    </row>
    <row r="971" spans="1:4" ht="15.75">
      <c r="A971" s="32"/>
      <c r="B971" s="33"/>
      <c r="C971" s="32"/>
      <c r="D971" s="209"/>
    </row>
    <row r="972" spans="1:4" ht="15.75">
      <c r="A972" s="32"/>
      <c r="B972" s="33"/>
      <c r="C972" s="32"/>
      <c r="D972" s="209"/>
    </row>
    <row r="973" spans="1:4" ht="15.75">
      <c r="A973" s="32"/>
      <c r="B973" s="33"/>
      <c r="C973" s="32"/>
      <c r="D973" s="209"/>
    </row>
    <row r="974" spans="1:4" ht="15.75">
      <c r="A974" s="32"/>
      <c r="B974" s="33"/>
      <c r="C974" s="32"/>
      <c r="D974" s="209"/>
    </row>
    <row r="975" spans="1:4" ht="15.75">
      <c r="A975" s="32"/>
      <c r="B975" s="33"/>
      <c r="C975" s="32"/>
      <c r="D975" s="209"/>
    </row>
    <row r="976" spans="1:4" ht="15.75">
      <c r="A976" s="32"/>
      <c r="B976" s="33"/>
      <c r="C976" s="32"/>
      <c r="D976" s="209"/>
    </row>
    <row r="977" spans="1:4" ht="15.75">
      <c r="A977" s="32"/>
      <c r="B977" s="33"/>
      <c r="C977" s="32"/>
      <c r="D977" s="209"/>
    </row>
    <row r="978" spans="1:4" ht="15.75">
      <c r="A978" s="32"/>
      <c r="B978" s="33"/>
      <c r="C978" s="32"/>
      <c r="D978" s="209"/>
    </row>
    <row r="979" spans="1:4" ht="15.75">
      <c r="A979" s="32"/>
      <c r="B979" s="33"/>
      <c r="C979" s="32"/>
      <c r="D979" s="209"/>
    </row>
    <row r="980" spans="1:4" ht="15.75">
      <c r="A980" s="32"/>
      <c r="B980" s="33"/>
      <c r="C980" s="32"/>
      <c r="D980" s="209"/>
    </row>
    <row r="981" spans="1:4" ht="15.75">
      <c r="A981" s="32"/>
      <c r="B981" s="33"/>
      <c r="C981" s="32"/>
      <c r="D981" s="209"/>
    </row>
    <row r="982" spans="1:4" ht="15.75">
      <c r="A982" s="32"/>
      <c r="B982" s="33"/>
      <c r="C982" s="32"/>
      <c r="D982" s="209"/>
    </row>
    <row r="983" spans="1:4" ht="15.75">
      <c r="A983" s="32"/>
      <c r="B983" s="33"/>
      <c r="C983" s="32"/>
      <c r="D983" s="209"/>
    </row>
    <row r="984" spans="1:4" ht="15.75">
      <c r="A984" s="32"/>
      <c r="B984" s="33"/>
      <c r="C984" s="32"/>
      <c r="D984" s="209"/>
    </row>
    <row r="985" spans="1:4" ht="15.75">
      <c r="A985" s="32"/>
      <c r="B985" s="33"/>
      <c r="C985" s="32"/>
      <c r="D985" s="209"/>
    </row>
    <row r="986" spans="1:4" ht="15.75">
      <c r="A986" s="32"/>
      <c r="B986" s="33"/>
      <c r="C986" s="32"/>
      <c r="D986" s="209"/>
    </row>
    <row r="987" spans="1:4" ht="15.75">
      <c r="A987" s="32"/>
      <c r="B987" s="33"/>
      <c r="C987" s="32"/>
      <c r="D987" s="209"/>
    </row>
    <row r="988" spans="1:4" ht="15.75">
      <c r="A988" s="32"/>
      <c r="B988" s="33"/>
      <c r="C988" s="32"/>
      <c r="D988" s="209"/>
    </row>
    <row r="989" spans="1:4" ht="15.75">
      <c r="A989" s="32"/>
      <c r="B989" s="33"/>
      <c r="C989" s="32"/>
      <c r="D989" s="209"/>
    </row>
    <row r="990" spans="1:4" ht="15.75">
      <c r="A990" s="32"/>
      <c r="B990" s="33"/>
      <c r="C990" s="32"/>
      <c r="D990" s="209"/>
    </row>
    <row r="991" spans="1:4" ht="15.75">
      <c r="A991" s="32"/>
      <c r="B991" s="33"/>
      <c r="C991" s="32"/>
      <c r="D991" s="209"/>
    </row>
    <row r="992" spans="1:4" ht="15.75">
      <c r="A992" s="32"/>
      <c r="B992" s="33"/>
      <c r="C992" s="32"/>
      <c r="D992" s="209"/>
    </row>
    <row r="993" spans="1:4" ht="15.75">
      <c r="A993" s="32"/>
      <c r="B993" s="33"/>
      <c r="C993" s="32"/>
      <c r="D993" s="209"/>
    </row>
    <row r="994" spans="1:4" ht="15.75">
      <c r="A994" s="32"/>
      <c r="B994" s="33"/>
      <c r="C994" s="32"/>
      <c r="D994" s="209"/>
    </row>
    <row r="995" spans="1:4" ht="15.75">
      <c r="A995" s="32"/>
      <c r="B995" s="33"/>
      <c r="C995" s="32"/>
      <c r="D995" s="209"/>
    </row>
    <row r="996" spans="1:4" ht="15.75">
      <c r="A996" s="32"/>
      <c r="B996" s="33"/>
      <c r="C996" s="32"/>
      <c r="D996" s="209"/>
    </row>
    <row r="997" spans="1:4" ht="15.75">
      <c r="A997" s="32"/>
      <c r="B997" s="33"/>
      <c r="C997" s="32"/>
      <c r="D997" s="209"/>
    </row>
    <row r="998" spans="1:4" ht="15.75">
      <c r="A998" s="32"/>
      <c r="B998" s="33"/>
      <c r="C998" s="32"/>
      <c r="D998" s="209"/>
    </row>
    <row r="999" spans="1:4" ht="15.75">
      <c r="A999" s="32"/>
      <c r="B999" s="33"/>
      <c r="C999" s="32"/>
      <c r="D999" s="209"/>
    </row>
    <row r="1000" spans="1:4" ht="15.75">
      <c r="A1000" s="32"/>
      <c r="B1000" s="33"/>
      <c r="C1000" s="32"/>
      <c r="D1000" s="209"/>
    </row>
    <row r="1001" spans="1:4" ht="15.75">
      <c r="A1001" s="32"/>
      <c r="B1001" s="33"/>
      <c r="C1001" s="32"/>
      <c r="D1001" s="209"/>
    </row>
    <row r="1002" spans="1:4" ht="15.75">
      <c r="A1002" s="32"/>
      <c r="B1002" s="33"/>
      <c r="C1002" s="32"/>
      <c r="D1002" s="209"/>
    </row>
    <row r="1003" spans="1:4" ht="15.75">
      <c r="A1003" s="32"/>
      <c r="B1003" s="33"/>
      <c r="C1003" s="32"/>
      <c r="D1003" s="209"/>
    </row>
    <row r="1004" spans="1:4" ht="15.75">
      <c r="A1004" s="32"/>
      <c r="B1004" s="33"/>
      <c r="C1004" s="32"/>
      <c r="D1004" s="209"/>
    </row>
    <row r="1005" spans="1:4" ht="15.75">
      <c r="A1005" s="32"/>
      <c r="B1005" s="33"/>
      <c r="C1005" s="32"/>
      <c r="D1005" s="209"/>
    </row>
    <row r="1006" spans="1:4" ht="15.75">
      <c r="A1006" s="32"/>
      <c r="B1006" s="33"/>
      <c r="C1006" s="32"/>
      <c r="D1006" s="209"/>
    </row>
    <row r="1007" spans="1:4" ht="15.75">
      <c r="A1007" s="32"/>
      <c r="B1007" s="33"/>
      <c r="C1007" s="32"/>
      <c r="D1007" s="209"/>
    </row>
    <row r="1008" spans="1:4" ht="15.75">
      <c r="A1008" s="32"/>
      <c r="B1008" s="33"/>
      <c r="C1008" s="32"/>
      <c r="D1008" s="209"/>
    </row>
    <row r="1009" spans="1:4" ht="15.75">
      <c r="A1009" s="32"/>
      <c r="B1009" s="33"/>
      <c r="C1009" s="32"/>
      <c r="D1009" s="209"/>
    </row>
    <row r="1010" spans="1:4" ht="15.75">
      <c r="A1010" s="32"/>
      <c r="B1010" s="33"/>
      <c r="C1010" s="32"/>
      <c r="D1010" s="209"/>
    </row>
    <row r="1011" spans="1:4" ht="15.75">
      <c r="A1011" s="32"/>
      <c r="B1011" s="33"/>
      <c r="C1011" s="32"/>
      <c r="D1011" s="209"/>
    </row>
    <row r="1012" spans="1:4" ht="15.75">
      <c r="A1012" s="32"/>
      <c r="B1012" s="33"/>
      <c r="C1012" s="32"/>
      <c r="D1012" s="209"/>
    </row>
    <row r="1013" spans="1:4" ht="15.75">
      <c r="A1013" s="32"/>
      <c r="B1013" s="33"/>
      <c r="C1013" s="32"/>
      <c r="D1013" s="209"/>
    </row>
    <row r="1014" spans="1:4" ht="15.75">
      <c r="A1014" s="32"/>
      <c r="B1014" s="33"/>
      <c r="C1014" s="32"/>
      <c r="D1014" s="209"/>
    </row>
    <row r="1015" spans="1:4" ht="15.75">
      <c r="A1015" s="32"/>
      <c r="B1015" s="33"/>
      <c r="C1015" s="32"/>
      <c r="D1015" s="209"/>
    </row>
    <row r="1016" spans="1:4" ht="15.75">
      <c r="A1016" s="32"/>
      <c r="B1016" s="33"/>
      <c r="C1016" s="32"/>
      <c r="D1016" s="209"/>
    </row>
    <row r="1017" spans="1:4" ht="15.75">
      <c r="A1017" s="32"/>
      <c r="B1017" s="33"/>
      <c r="C1017" s="32"/>
      <c r="D1017" s="209"/>
    </row>
    <row r="1018" spans="1:4" ht="15.75">
      <c r="A1018" s="32"/>
      <c r="B1018" s="33"/>
      <c r="C1018" s="32"/>
      <c r="D1018" s="209"/>
    </row>
    <row r="1019" spans="1:4" ht="15.75">
      <c r="A1019" s="32"/>
      <c r="B1019" s="33"/>
      <c r="C1019" s="32"/>
      <c r="D1019" s="209"/>
    </row>
    <row r="1020" spans="1:4" ht="15.75">
      <c r="A1020" s="32"/>
      <c r="B1020" s="33"/>
      <c r="C1020" s="32"/>
      <c r="D1020" s="209"/>
    </row>
    <row r="1021" spans="1:4" ht="15.75">
      <c r="A1021" s="32"/>
      <c r="B1021" s="33"/>
      <c r="C1021" s="32"/>
      <c r="D1021" s="209"/>
    </row>
    <row r="1022" spans="1:4" ht="15.75">
      <c r="A1022" s="32"/>
      <c r="B1022" s="33"/>
      <c r="C1022" s="32"/>
      <c r="D1022" s="209"/>
    </row>
    <row r="1023" spans="1:4" ht="15.75">
      <c r="A1023" s="32"/>
      <c r="B1023" s="33"/>
      <c r="C1023" s="32"/>
      <c r="D1023" s="209"/>
    </row>
    <row r="1024" spans="1:4" ht="15.75">
      <c r="A1024" s="32"/>
      <c r="B1024" s="33"/>
      <c r="C1024" s="32"/>
      <c r="D1024" s="209"/>
    </row>
    <row r="1025" spans="1:4" ht="15.75">
      <c r="A1025" s="32"/>
      <c r="B1025" s="33"/>
      <c r="C1025" s="32"/>
      <c r="D1025" s="209"/>
    </row>
    <row r="1026" spans="1:4" ht="15.75">
      <c r="A1026" s="32"/>
      <c r="B1026" s="33"/>
      <c r="C1026" s="32"/>
      <c r="D1026" s="209"/>
    </row>
    <row r="1027" spans="1:4" ht="15.75">
      <c r="A1027" s="32"/>
      <c r="B1027" s="33"/>
      <c r="C1027" s="32"/>
      <c r="D1027" s="209"/>
    </row>
    <row r="1028" spans="1:4" ht="15.75">
      <c r="A1028" s="32"/>
      <c r="B1028" s="33"/>
      <c r="C1028" s="32"/>
      <c r="D1028" s="209"/>
    </row>
    <row r="1029" spans="1:4" ht="15.75">
      <c r="A1029" s="32"/>
      <c r="B1029" s="33"/>
      <c r="C1029" s="32"/>
      <c r="D1029" s="209"/>
    </row>
    <row r="1030" spans="1:4" ht="15.75">
      <c r="A1030" s="32"/>
      <c r="B1030" s="33"/>
      <c r="C1030" s="32"/>
      <c r="D1030" s="209"/>
    </row>
    <row r="1031" spans="1:4" ht="15.75">
      <c r="A1031" s="32"/>
      <c r="B1031" s="33"/>
      <c r="C1031" s="32"/>
      <c r="D1031" s="209"/>
    </row>
    <row r="1032" spans="1:4" ht="15.75">
      <c r="A1032" s="32"/>
      <c r="B1032" s="33"/>
      <c r="C1032" s="32"/>
      <c r="D1032" s="209"/>
    </row>
    <row r="1033" spans="1:4" ht="15.75">
      <c r="A1033" s="32"/>
      <c r="B1033" s="33"/>
      <c r="C1033" s="32"/>
      <c r="D1033" s="209"/>
    </row>
    <row r="1034" spans="1:4" ht="15.75">
      <c r="A1034" s="32"/>
      <c r="B1034" s="33"/>
      <c r="C1034" s="32"/>
      <c r="D1034" s="209"/>
    </row>
    <row r="1035" spans="1:4" ht="15.75">
      <c r="A1035" s="32"/>
      <c r="B1035" s="33"/>
      <c r="C1035" s="32"/>
      <c r="D1035" s="209"/>
    </row>
    <row r="1036" spans="1:4" ht="15.75">
      <c r="A1036" s="32"/>
      <c r="B1036" s="33"/>
      <c r="C1036" s="32"/>
      <c r="D1036" s="209"/>
    </row>
    <row r="1037" spans="1:4" ht="15.75">
      <c r="A1037" s="32"/>
      <c r="B1037" s="33"/>
      <c r="C1037" s="32"/>
      <c r="D1037" s="209"/>
    </row>
    <row r="1038" spans="1:4" ht="15.75">
      <c r="A1038" s="32"/>
      <c r="B1038" s="33"/>
      <c r="C1038" s="32"/>
      <c r="D1038" s="209"/>
    </row>
    <row r="1039" spans="1:4" ht="15.75">
      <c r="A1039" s="32"/>
      <c r="B1039" s="33"/>
      <c r="C1039" s="32"/>
      <c r="D1039" s="209"/>
    </row>
    <row r="1040" spans="1:4" ht="15.75">
      <c r="A1040" s="32"/>
      <c r="B1040" s="33"/>
      <c r="C1040" s="32"/>
      <c r="D1040" s="209"/>
    </row>
    <row r="1041" spans="1:4" ht="15.75">
      <c r="A1041" s="32"/>
      <c r="B1041" s="33"/>
      <c r="C1041" s="32"/>
      <c r="D1041" s="209"/>
    </row>
    <row r="1042" spans="1:4" ht="15.75">
      <c r="A1042" s="32"/>
      <c r="B1042" s="33"/>
      <c r="C1042" s="32"/>
      <c r="D1042" s="209"/>
    </row>
    <row r="1043" spans="1:4" ht="15.75">
      <c r="A1043" s="32"/>
      <c r="B1043" s="33"/>
      <c r="C1043" s="32"/>
      <c r="D1043" s="209"/>
    </row>
    <row r="1044" spans="1:4" ht="15.75">
      <c r="A1044" s="32"/>
      <c r="B1044" s="33"/>
      <c r="C1044" s="32"/>
      <c r="D1044" s="209"/>
    </row>
    <row r="1045" spans="1:4" ht="15.75">
      <c r="A1045" s="32"/>
      <c r="B1045" s="33"/>
      <c r="C1045" s="32"/>
      <c r="D1045" s="209"/>
    </row>
    <row r="1046" spans="1:4" ht="15.75">
      <c r="A1046" s="32"/>
      <c r="B1046" s="33"/>
      <c r="C1046" s="32"/>
      <c r="D1046" s="209"/>
    </row>
    <row r="1047" spans="1:4" ht="15.75">
      <c r="A1047" s="32"/>
      <c r="B1047" s="33"/>
      <c r="C1047" s="32"/>
      <c r="D1047" s="209"/>
    </row>
    <row r="1048" spans="1:4" ht="15.75">
      <c r="A1048" s="32"/>
      <c r="B1048" s="33"/>
      <c r="C1048" s="32"/>
      <c r="D1048" s="209"/>
    </row>
    <row r="1049" spans="1:4" ht="15.75">
      <c r="A1049" s="32"/>
      <c r="B1049" s="33"/>
      <c r="C1049" s="32"/>
      <c r="D1049" s="209"/>
    </row>
    <row r="1050" spans="1:4" ht="15.75">
      <c r="A1050" s="32"/>
      <c r="B1050" s="33"/>
      <c r="C1050" s="32"/>
      <c r="D1050" s="209"/>
    </row>
    <row r="1051" spans="1:4" ht="15.75">
      <c r="A1051" s="32"/>
      <c r="B1051" s="33"/>
      <c r="C1051" s="32"/>
      <c r="D1051" s="209"/>
    </row>
    <row r="1052" spans="1:4" ht="15.75">
      <c r="A1052" s="32"/>
      <c r="B1052" s="33"/>
      <c r="C1052" s="32"/>
      <c r="D1052" s="209"/>
    </row>
    <row r="1053" spans="1:4" ht="15.75">
      <c r="A1053" s="32"/>
      <c r="B1053" s="33"/>
      <c r="C1053" s="32"/>
      <c r="D1053" s="209"/>
    </row>
    <row r="1054" spans="1:4" ht="15.75">
      <c r="A1054" s="32"/>
      <c r="B1054" s="33"/>
      <c r="C1054" s="32"/>
      <c r="D1054" s="209"/>
    </row>
    <row r="1055" spans="1:4" ht="15.75">
      <c r="A1055" s="32"/>
      <c r="B1055" s="33"/>
      <c r="C1055" s="32"/>
      <c r="D1055" s="209"/>
    </row>
    <row r="1056" spans="1:4" ht="15.75">
      <c r="A1056" s="32"/>
      <c r="B1056" s="33"/>
      <c r="C1056" s="32"/>
      <c r="D1056" s="209"/>
    </row>
    <row r="1057" spans="1:4" ht="15.75">
      <c r="A1057" s="32"/>
      <c r="B1057" s="33"/>
      <c r="C1057" s="32"/>
      <c r="D1057" s="209"/>
    </row>
    <row r="1058" spans="1:4" ht="15.75">
      <c r="A1058" s="32"/>
      <c r="B1058" s="33"/>
      <c r="C1058" s="32"/>
      <c r="D1058" s="209"/>
    </row>
    <row r="1059" spans="1:4" ht="15.75">
      <c r="A1059" s="32"/>
      <c r="B1059" s="33"/>
      <c r="C1059" s="32"/>
      <c r="D1059" s="209"/>
    </row>
    <row r="1060" spans="1:4" ht="15.75">
      <c r="A1060" s="32"/>
      <c r="B1060" s="33"/>
      <c r="C1060" s="32"/>
      <c r="D1060" s="209"/>
    </row>
    <row r="1061" spans="1:4" ht="15.75">
      <c r="A1061" s="32"/>
      <c r="B1061" s="33"/>
      <c r="C1061" s="32"/>
      <c r="D1061" s="209"/>
    </row>
    <row r="1062" spans="1:4" ht="15.75">
      <c r="A1062" s="32"/>
      <c r="B1062" s="33"/>
      <c r="C1062" s="32"/>
      <c r="D1062" s="209"/>
    </row>
    <row r="1063" spans="1:4" ht="15.75">
      <c r="A1063" s="32"/>
      <c r="B1063" s="33"/>
      <c r="C1063" s="32"/>
      <c r="D1063" s="209"/>
    </row>
    <row r="1064" spans="1:4" ht="15.75">
      <c r="A1064" s="32"/>
      <c r="B1064" s="33"/>
      <c r="C1064" s="32"/>
      <c r="D1064" s="209"/>
    </row>
    <row r="1065" spans="1:4" ht="15.75">
      <c r="A1065" s="32"/>
      <c r="B1065" s="33"/>
      <c r="C1065" s="32"/>
      <c r="D1065" s="209"/>
    </row>
    <row r="1066" spans="1:4" ht="15.75">
      <c r="A1066" s="32"/>
      <c r="B1066" s="33"/>
      <c r="C1066" s="32"/>
      <c r="D1066" s="209"/>
    </row>
    <row r="1067" spans="1:4" ht="15.75">
      <c r="A1067" s="32"/>
      <c r="B1067" s="33"/>
      <c r="C1067" s="32"/>
      <c r="D1067" s="209"/>
    </row>
    <row r="1068" spans="1:4" ht="15.75">
      <c r="A1068" s="32"/>
      <c r="B1068" s="33"/>
      <c r="C1068" s="32"/>
      <c r="D1068" s="209"/>
    </row>
    <row r="1069" spans="1:4" ht="15.75">
      <c r="A1069" s="32"/>
      <c r="B1069" s="33"/>
      <c r="C1069" s="32"/>
      <c r="D1069" s="209"/>
    </row>
    <row r="1070" spans="1:4" ht="15.75">
      <c r="A1070" s="32"/>
      <c r="B1070" s="33"/>
      <c r="C1070" s="32"/>
      <c r="D1070" s="209"/>
    </row>
    <row r="1071" spans="1:4" ht="15.75">
      <c r="A1071" s="32"/>
      <c r="B1071" s="33"/>
      <c r="C1071" s="32"/>
      <c r="D1071" s="209"/>
    </row>
    <row r="1072" spans="1:4" ht="15.75">
      <c r="A1072" s="32"/>
      <c r="B1072" s="33"/>
      <c r="C1072" s="32"/>
      <c r="D1072" s="209"/>
    </row>
    <row r="1073" spans="1:4" ht="15.75">
      <c r="A1073" s="32"/>
      <c r="B1073" s="33"/>
      <c r="C1073" s="32"/>
      <c r="D1073" s="209"/>
    </row>
    <row r="1074" spans="1:4" ht="15.75">
      <c r="A1074" s="32"/>
      <c r="B1074" s="33"/>
      <c r="C1074" s="32"/>
      <c r="D1074" s="209"/>
    </row>
    <row r="1075" spans="1:4" ht="15.75">
      <c r="A1075" s="32"/>
      <c r="B1075" s="33"/>
      <c r="C1075" s="32"/>
      <c r="D1075" s="209"/>
    </row>
    <row r="1076" spans="1:4" ht="15.75">
      <c r="A1076" s="32"/>
      <c r="B1076" s="33"/>
      <c r="C1076" s="32"/>
      <c r="D1076" s="209"/>
    </row>
    <row r="1077" spans="1:4" ht="15.75">
      <c r="A1077" s="32"/>
      <c r="B1077" s="33"/>
      <c r="C1077" s="32"/>
      <c r="D1077" s="209"/>
    </row>
    <row r="1078" spans="1:4" ht="15.75">
      <c r="A1078" s="32"/>
      <c r="B1078" s="33"/>
      <c r="C1078" s="32"/>
      <c r="D1078" s="209"/>
    </row>
    <row r="1079" spans="1:4" ht="15.75">
      <c r="A1079" s="32"/>
      <c r="B1079" s="33"/>
      <c r="C1079" s="32"/>
      <c r="D1079" s="209"/>
    </row>
    <row r="1080" spans="1:4" ht="15.75">
      <c r="A1080" s="32"/>
      <c r="B1080" s="33"/>
      <c r="C1080" s="32"/>
      <c r="D1080" s="209"/>
    </row>
    <row r="1081" spans="1:4" ht="15.75">
      <c r="A1081" s="32"/>
      <c r="B1081" s="33"/>
      <c r="C1081" s="32"/>
      <c r="D1081" s="209"/>
    </row>
    <row r="1082" spans="1:4" ht="15.75">
      <c r="A1082" s="32"/>
      <c r="B1082" s="33"/>
      <c r="C1082" s="32"/>
      <c r="D1082" s="209"/>
    </row>
    <row r="1083" spans="1:4" ht="15.75">
      <c r="A1083" s="32"/>
      <c r="B1083" s="33"/>
      <c r="C1083" s="32"/>
      <c r="D1083" s="209"/>
    </row>
    <row r="1084" spans="1:4" ht="15.75">
      <c r="A1084" s="32"/>
      <c r="B1084" s="33"/>
      <c r="C1084" s="32"/>
      <c r="D1084" s="209"/>
    </row>
    <row r="1085" spans="1:4" ht="15.75">
      <c r="A1085" s="32"/>
      <c r="B1085" s="33"/>
      <c r="C1085" s="32"/>
      <c r="D1085" s="209"/>
    </row>
    <row r="1086" spans="1:4" ht="15.75">
      <c r="A1086" s="32"/>
      <c r="B1086" s="33"/>
      <c r="C1086" s="32"/>
      <c r="D1086" s="209"/>
    </row>
    <row r="1087" spans="1:4" ht="15.75">
      <c r="A1087" s="32"/>
      <c r="B1087" s="33"/>
      <c r="C1087" s="32"/>
      <c r="D1087" s="209"/>
    </row>
    <row r="1088" spans="1:4" ht="15.75">
      <c r="A1088" s="32"/>
      <c r="B1088" s="33"/>
      <c r="C1088" s="32"/>
      <c r="D1088" s="209"/>
    </row>
    <row r="1089" spans="1:4" ht="15.75">
      <c r="A1089" s="32"/>
      <c r="B1089" s="33"/>
      <c r="C1089" s="32"/>
      <c r="D1089" s="209"/>
    </row>
    <row r="1090" spans="1:4" ht="15.75">
      <c r="A1090" s="32"/>
      <c r="B1090" s="33"/>
      <c r="C1090" s="32"/>
      <c r="D1090" s="209"/>
    </row>
    <row r="1091" spans="1:4" ht="15.75">
      <c r="A1091" s="32"/>
      <c r="B1091" s="33"/>
      <c r="C1091" s="32"/>
      <c r="D1091" s="209"/>
    </row>
    <row r="1092" spans="1:4" ht="15.75">
      <c r="A1092" s="32"/>
      <c r="B1092" s="33"/>
      <c r="C1092" s="32"/>
      <c r="D1092" s="209"/>
    </row>
    <row r="1093" spans="1:4" ht="15.75">
      <c r="A1093" s="32"/>
      <c r="B1093" s="33"/>
      <c r="C1093" s="32"/>
      <c r="D1093" s="209"/>
    </row>
    <row r="1094" spans="1:4" ht="15.75">
      <c r="A1094" s="32"/>
      <c r="B1094" s="33"/>
      <c r="C1094" s="32"/>
      <c r="D1094" s="209"/>
    </row>
    <row r="1095" spans="1:4" ht="15.75">
      <c r="A1095" s="32"/>
      <c r="B1095" s="33"/>
      <c r="C1095" s="32"/>
      <c r="D1095" s="209"/>
    </row>
    <row r="1096" spans="1:4" ht="15.75">
      <c r="A1096" s="32"/>
      <c r="B1096" s="33"/>
      <c r="C1096" s="32"/>
      <c r="D1096" s="209"/>
    </row>
    <row r="1097" spans="1:4" ht="15.75">
      <c r="A1097" s="32"/>
      <c r="B1097" s="33"/>
      <c r="C1097" s="32"/>
      <c r="D1097" s="209"/>
    </row>
    <row r="1098" spans="1:4" ht="15.75">
      <c r="A1098" s="32"/>
      <c r="B1098" s="33"/>
      <c r="C1098" s="32"/>
      <c r="D1098" s="209"/>
    </row>
    <row r="1099" spans="1:4" ht="15.75">
      <c r="A1099" s="32"/>
      <c r="B1099" s="33"/>
      <c r="C1099" s="32"/>
      <c r="D1099" s="209"/>
    </row>
    <row r="1100" spans="1:4" ht="15.75">
      <c r="A1100" s="32"/>
      <c r="B1100" s="33"/>
      <c r="C1100" s="32"/>
      <c r="D1100" s="209"/>
    </row>
    <row r="1101" spans="1:4" ht="15.75">
      <c r="A1101" s="32"/>
      <c r="B1101" s="33"/>
      <c r="C1101" s="32"/>
      <c r="D1101" s="209"/>
    </row>
    <row r="1102" spans="1:4" ht="15.75">
      <c r="A1102" s="32"/>
      <c r="B1102" s="33"/>
      <c r="C1102" s="32"/>
      <c r="D1102" s="209"/>
    </row>
    <row r="1103" spans="1:4" ht="15.75">
      <c r="A1103" s="32"/>
      <c r="B1103" s="33"/>
      <c r="C1103" s="32"/>
      <c r="D1103" s="209"/>
    </row>
    <row r="1104" spans="1:4" ht="15.75">
      <c r="A1104" s="32"/>
      <c r="B1104" s="33"/>
      <c r="C1104" s="32"/>
      <c r="D1104" s="209"/>
    </row>
    <row r="1105" spans="1:4" ht="15.75">
      <c r="A1105" s="32"/>
      <c r="B1105" s="33"/>
      <c r="C1105" s="32"/>
      <c r="D1105" s="209"/>
    </row>
    <row r="1106" spans="1:4" ht="15.75">
      <c r="A1106" s="32"/>
      <c r="B1106" s="33"/>
      <c r="C1106" s="32"/>
      <c r="D1106" s="209"/>
    </row>
    <row r="1107" spans="1:4" ht="15.75">
      <c r="A1107" s="32"/>
      <c r="B1107" s="33"/>
      <c r="C1107" s="32"/>
      <c r="D1107" s="209"/>
    </row>
    <row r="1108" spans="1:4" ht="15.75">
      <c r="A1108" s="32"/>
      <c r="B1108" s="33"/>
      <c r="C1108" s="32"/>
      <c r="D1108" s="209"/>
    </row>
    <row r="1109" spans="1:4" ht="15.75">
      <c r="A1109" s="32"/>
      <c r="B1109" s="33"/>
      <c r="C1109" s="32"/>
      <c r="D1109" s="209"/>
    </row>
    <row r="1110" spans="1:4" ht="15.75">
      <c r="A1110" s="32"/>
      <c r="B1110" s="33"/>
      <c r="C1110" s="32"/>
      <c r="D1110" s="209"/>
    </row>
    <row r="1111" spans="1:4" ht="15.75">
      <c r="A1111" s="32"/>
      <c r="B1111" s="33"/>
      <c r="C1111" s="32"/>
      <c r="D1111" s="209"/>
    </row>
    <row r="1112" spans="1:4" ht="15.75">
      <c r="A1112" s="32"/>
      <c r="B1112" s="33"/>
      <c r="C1112" s="32"/>
      <c r="D1112" s="209"/>
    </row>
    <row r="1113" spans="1:4" ht="15.75">
      <c r="A1113" s="32"/>
      <c r="B1113" s="33"/>
      <c r="C1113" s="32"/>
      <c r="D1113" s="209"/>
    </row>
    <row r="1114" spans="1:4" ht="15.75">
      <c r="A1114" s="32"/>
      <c r="B1114" s="33"/>
      <c r="C1114" s="32"/>
      <c r="D1114" s="209"/>
    </row>
    <row r="1115" spans="1:4" ht="15.75">
      <c r="A1115" s="32"/>
      <c r="B1115" s="33"/>
      <c r="C1115" s="32"/>
      <c r="D1115" s="209"/>
    </row>
    <row r="1116" spans="1:4" ht="15.75">
      <c r="A1116" s="32"/>
      <c r="B1116" s="33"/>
      <c r="C1116" s="32"/>
      <c r="D1116" s="209"/>
    </row>
    <row r="1117" spans="1:4" ht="15.75">
      <c r="A1117" s="32"/>
      <c r="B1117" s="33"/>
      <c r="C1117" s="32"/>
      <c r="D1117" s="209"/>
    </row>
    <row r="1118" spans="1:4" ht="15.75">
      <c r="A1118" s="32"/>
      <c r="B1118" s="33"/>
      <c r="C1118" s="32"/>
      <c r="D1118" s="209"/>
    </row>
    <row r="1119" spans="1:4" ht="15.75">
      <c r="A1119" s="32"/>
      <c r="B1119" s="33"/>
      <c r="C1119" s="32"/>
      <c r="D1119" s="209"/>
    </row>
    <row r="1120" spans="1:4" ht="15.75">
      <c r="A1120" s="32"/>
      <c r="B1120" s="33"/>
      <c r="C1120" s="32"/>
      <c r="D1120" s="209"/>
    </row>
    <row r="1121" spans="1:4" ht="15.75">
      <c r="A1121" s="32"/>
      <c r="B1121" s="33"/>
      <c r="C1121" s="32"/>
      <c r="D1121" s="209"/>
    </row>
    <row r="1122" spans="1:4" ht="15.75">
      <c r="A1122" s="32"/>
      <c r="B1122" s="33"/>
      <c r="C1122" s="32"/>
      <c r="D1122" s="209"/>
    </row>
    <row r="1123" spans="1:4" ht="15.75">
      <c r="A1123" s="32"/>
      <c r="B1123" s="33"/>
      <c r="C1123" s="32"/>
      <c r="D1123" s="209"/>
    </row>
    <row r="1124" spans="1:4" ht="15.75">
      <c r="A1124" s="32"/>
      <c r="B1124" s="33"/>
      <c r="C1124" s="32"/>
      <c r="D1124" s="209"/>
    </row>
    <row r="1125" spans="1:4" ht="15.75">
      <c r="A1125" s="32"/>
      <c r="B1125" s="33"/>
      <c r="C1125" s="32"/>
      <c r="D1125" s="209"/>
    </row>
    <row r="1126" spans="1:4" ht="15.75">
      <c r="A1126" s="32"/>
      <c r="B1126" s="33"/>
      <c r="C1126" s="32"/>
      <c r="D1126" s="209"/>
    </row>
    <row r="1127" spans="1:4" ht="15.75">
      <c r="A1127" s="32"/>
      <c r="B1127" s="33"/>
      <c r="C1127" s="32"/>
      <c r="D1127" s="209"/>
    </row>
    <row r="1128" spans="1:4" ht="15.75">
      <c r="A1128" s="32"/>
      <c r="B1128" s="33"/>
      <c r="C1128" s="32"/>
      <c r="D1128" s="209"/>
    </row>
    <row r="1129" spans="1:4" ht="15.75">
      <c r="A1129" s="32"/>
      <c r="B1129" s="33"/>
      <c r="C1129" s="32"/>
      <c r="D1129" s="209"/>
    </row>
    <row r="1130" spans="1:4" ht="15.75">
      <c r="A1130" s="32"/>
      <c r="B1130" s="33"/>
      <c r="C1130" s="32"/>
      <c r="D1130" s="209"/>
    </row>
    <row r="1131" spans="1:4" ht="15.75">
      <c r="A1131" s="32"/>
      <c r="B1131" s="33"/>
      <c r="C1131" s="32"/>
      <c r="D1131" s="209"/>
    </row>
    <row r="1132" spans="1:4" ht="15.75">
      <c r="A1132" s="32"/>
      <c r="B1132" s="33"/>
      <c r="C1132" s="32"/>
      <c r="D1132" s="209"/>
    </row>
    <row r="1133" spans="1:4" ht="15.75">
      <c r="A1133" s="32"/>
      <c r="B1133" s="33"/>
      <c r="C1133" s="32"/>
      <c r="D1133" s="209"/>
    </row>
    <row r="1134" spans="1:4" ht="15.75">
      <c r="A1134" s="32"/>
      <c r="B1134" s="33"/>
      <c r="C1134" s="32"/>
      <c r="D1134" s="209"/>
    </row>
    <row r="1135" spans="1:4" ht="15.75">
      <c r="A1135" s="32"/>
      <c r="B1135" s="33"/>
      <c r="C1135" s="32"/>
      <c r="D1135" s="209"/>
    </row>
    <row r="1136" spans="1:4" ht="15.75">
      <c r="A1136" s="32"/>
      <c r="B1136" s="33"/>
      <c r="C1136" s="32"/>
      <c r="D1136" s="209"/>
    </row>
    <row r="1137" spans="1:4" ht="15.75">
      <c r="A1137" s="32"/>
      <c r="B1137" s="33"/>
      <c r="C1137" s="32"/>
      <c r="D1137" s="209"/>
    </row>
    <row r="1138" spans="1:4" ht="15.75">
      <c r="A1138" s="32"/>
      <c r="B1138" s="33"/>
      <c r="C1138" s="32"/>
      <c r="D1138" s="209"/>
    </row>
    <row r="1139" spans="1:4" ht="15.75">
      <c r="A1139" s="32"/>
      <c r="B1139" s="33"/>
      <c r="C1139" s="32"/>
      <c r="D1139" s="209"/>
    </row>
    <row r="1140" spans="1:4" ht="15.75">
      <c r="A1140" s="32"/>
      <c r="B1140" s="33"/>
      <c r="C1140" s="32"/>
      <c r="D1140" s="209"/>
    </row>
    <row r="1141" spans="1:4" ht="15.75">
      <c r="A1141" s="32"/>
      <c r="B1141" s="33"/>
      <c r="C1141" s="32"/>
      <c r="D1141" s="209"/>
    </row>
    <row r="1142" spans="1:4" ht="15.75">
      <c r="A1142" s="32"/>
      <c r="B1142" s="33"/>
      <c r="C1142" s="32"/>
      <c r="D1142" s="209"/>
    </row>
    <row r="1143" spans="1:4" ht="15.75">
      <c r="A1143" s="32"/>
      <c r="B1143" s="33"/>
      <c r="C1143" s="32"/>
      <c r="D1143" s="209"/>
    </row>
    <row r="1144" spans="1:4" ht="15.75">
      <c r="A1144" s="32"/>
      <c r="B1144" s="33"/>
      <c r="C1144" s="32"/>
      <c r="D1144" s="209"/>
    </row>
    <row r="1145" spans="1:4" ht="15.75">
      <c r="A1145" s="32"/>
      <c r="B1145" s="33"/>
      <c r="C1145" s="32"/>
      <c r="D1145" s="209"/>
    </row>
    <row r="1146" spans="1:4" ht="15.75">
      <c r="A1146" s="32"/>
      <c r="B1146" s="33"/>
      <c r="C1146" s="32"/>
      <c r="D1146" s="209"/>
    </row>
    <row r="1147" spans="1:4" ht="15.75">
      <c r="A1147" s="32"/>
      <c r="B1147" s="33"/>
      <c r="C1147" s="32"/>
      <c r="D1147" s="209"/>
    </row>
    <row r="1148" spans="1:4" ht="15.75">
      <c r="A1148" s="32"/>
      <c r="B1148" s="33"/>
      <c r="C1148" s="32"/>
      <c r="D1148" s="209"/>
    </row>
    <row r="1149" spans="1:4" ht="15.75">
      <c r="A1149" s="32"/>
      <c r="B1149" s="33"/>
      <c r="C1149" s="32"/>
      <c r="D1149" s="209"/>
    </row>
    <row r="1150" spans="1:4" ht="15.75">
      <c r="A1150" s="32"/>
      <c r="B1150" s="33"/>
      <c r="C1150" s="32"/>
      <c r="D1150" s="209"/>
    </row>
    <row r="1151" spans="1:4" ht="15.75">
      <c r="A1151" s="32"/>
      <c r="B1151" s="33"/>
      <c r="C1151" s="32"/>
      <c r="D1151" s="209"/>
    </row>
    <row r="1152" spans="1:4" ht="15.75">
      <c r="A1152" s="32"/>
      <c r="B1152" s="33"/>
      <c r="C1152" s="32"/>
      <c r="D1152" s="209"/>
    </row>
    <row r="1153" spans="1:4" ht="15.75">
      <c r="A1153" s="32"/>
      <c r="B1153" s="33"/>
      <c r="C1153" s="32"/>
      <c r="D1153" s="209"/>
    </row>
    <row r="1154" spans="1:4" ht="15.75">
      <c r="A1154" s="32"/>
      <c r="B1154" s="33"/>
      <c r="C1154" s="32"/>
      <c r="D1154" s="209"/>
    </row>
    <row r="1155" spans="1:4" ht="15.75">
      <c r="A1155" s="32"/>
      <c r="B1155" s="33"/>
      <c r="C1155" s="32"/>
      <c r="D1155" s="209"/>
    </row>
    <row r="1156" spans="1:4" ht="15.75">
      <c r="A1156" s="32"/>
      <c r="B1156" s="33"/>
      <c r="C1156" s="32"/>
      <c r="D1156" s="209"/>
    </row>
    <row r="1157" spans="1:4" ht="15.75">
      <c r="A1157" s="32"/>
      <c r="B1157" s="33"/>
      <c r="C1157" s="32"/>
      <c r="D1157" s="209"/>
    </row>
    <row r="1158" spans="1:4" ht="15.75">
      <c r="A1158" s="32"/>
      <c r="B1158" s="33"/>
      <c r="C1158" s="32"/>
      <c r="D1158" s="209"/>
    </row>
    <row r="1159" spans="1:4" ht="15.75">
      <c r="A1159" s="32"/>
      <c r="B1159" s="33"/>
      <c r="C1159" s="32"/>
      <c r="D1159" s="209"/>
    </row>
    <row r="1160" spans="1:4" ht="15.75">
      <c r="A1160" s="32"/>
      <c r="B1160" s="33"/>
      <c r="C1160" s="32"/>
      <c r="D1160" s="209"/>
    </row>
    <row r="1161" spans="1:4" ht="15.75">
      <c r="A1161" s="32"/>
      <c r="B1161" s="33"/>
      <c r="C1161" s="32"/>
      <c r="D1161" s="209"/>
    </row>
    <row r="1162" spans="1:4" ht="15.75">
      <c r="A1162" s="32"/>
      <c r="B1162" s="33"/>
      <c r="C1162" s="32"/>
      <c r="D1162" s="209"/>
    </row>
    <row r="1163" spans="1:4" ht="15.75">
      <c r="A1163" s="32"/>
      <c r="B1163" s="33"/>
      <c r="C1163" s="32"/>
      <c r="D1163" s="209"/>
    </row>
    <row r="1164" spans="1:4" ht="15.75">
      <c r="A1164" s="32"/>
      <c r="B1164" s="33"/>
      <c r="C1164" s="32"/>
      <c r="D1164" s="209"/>
    </row>
    <row r="1165" spans="1:4" ht="15.75">
      <c r="A1165" s="32"/>
      <c r="B1165" s="33"/>
      <c r="C1165" s="32"/>
      <c r="D1165" s="209"/>
    </row>
    <row r="1166" spans="1:4" ht="15.75">
      <c r="A1166" s="32"/>
      <c r="B1166" s="33"/>
      <c r="C1166" s="32"/>
      <c r="D1166" s="209"/>
    </row>
    <row r="1167" spans="1:4" ht="15.75">
      <c r="A1167" s="32"/>
      <c r="B1167" s="33"/>
      <c r="C1167" s="32"/>
      <c r="D1167" s="209"/>
    </row>
    <row r="1168" spans="1:4" ht="15.75">
      <c r="A1168" s="32"/>
      <c r="B1168" s="33"/>
      <c r="C1168" s="32"/>
      <c r="D1168" s="209"/>
    </row>
    <row r="1169" spans="1:4" ht="15.75">
      <c r="A1169" s="32"/>
      <c r="B1169" s="33"/>
      <c r="C1169" s="32"/>
      <c r="D1169" s="209"/>
    </row>
    <row r="1170" spans="1:4" ht="15.75">
      <c r="A1170" s="32"/>
      <c r="B1170" s="33"/>
      <c r="C1170" s="32"/>
      <c r="D1170" s="209"/>
    </row>
    <row r="1171" spans="1:4" ht="15.75">
      <c r="A1171" s="32"/>
      <c r="B1171" s="33"/>
      <c r="C1171" s="32"/>
      <c r="D1171" s="209"/>
    </row>
    <row r="1172" spans="1:4" ht="15.75">
      <c r="A1172" s="32"/>
      <c r="B1172" s="33"/>
      <c r="C1172" s="32"/>
      <c r="D1172" s="209"/>
    </row>
    <row r="1173" spans="1:4" ht="15.75">
      <c r="A1173" s="32"/>
      <c r="B1173" s="33"/>
      <c r="C1173" s="32"/>
      <c r="D1173" s="209"/>
    </row>
    <row r="1174" spans="1:4" ht="15.75">
      <c r="A1174" s="32"/>
      <c r="B1174" s="33"/>
      <c r="C1174" s="32"/>
      <c r="D1174" s="209"/>
    </row>
    <row r="1175" spans="1:4" ht="15.75">
      <c r="A1175" s="32"/>
      <c r="B1175" s="33"/>
      <c r="C1175" s="32"/>
      <c r="D1175" s="209"/>
    </row>
    <row r="1176" spans="1:4" ht="15.75">
      <c r="A1176" s="32"/>
      <c r="B1176" s="33"/>
      <c r="C1176" s="32"/>
      <c r="D1176" s="209"/>
    </row>
    <row r="1177" spans="1:4" ht="15.75">
      <c r="A1177" s="32"/>
      <c r="B1177" s="33"/>
      <c r="C1177" s="32"/>
      <c r="D1177" s="209"/>
    </row>
    <row r="1178" spans="1:4" ht="15.75">
      <c r="A1178" s="32"/>
      <c r="B1178" s="33"/>
      <c r="C1178" s="32"/>
      <c r="D1178" s="209"/>
    </row>
    <row r="1179" spans="1:4" ht="15.75">
      <c r="A1179" s="32"/>
      <c r="B1179" s="33"/>
      <c r="C1179" s="32"/>
      <c r="D1179" s="209"/>
    </row>
    <row r="1180" spans="1:4" ht="15.75">
      <c r="A1180" s="32"/>
      <c r="B1180" s="33"/>
      <c r="C1180" s="32"/>
      <c r="D1180" s="209"/>
    </row>
    <row r="1181" spans="1:3" ht="15.75">
      <c r="A1181" s="32"/>
      <c r="B1181" s="33"/>
      <c r="C1181" s="32"/>
    </row>
    <row r="1182" spans="1:3" ht="15.75">
      <c r="A1182" s="32"/>
      <c r="B1182" s="33"/>
      <c r="C1182" s="32"/>
    </row>
    <row r="1183" spans="1:3" ht="15.75">
      <c r="A1183" s="32"/>
      <c r="B1183" s="33"/>
      <c r="C1183" s="32"/>
    </row>
    <row r="1184" spans="1:3" ht="15.75">
      <c r="A1184" s="32"/>
      <c r="B1184" s="33"/>
      <c r="C1184" s="32"/>
    </row>
    <row r="1185" spans="1:3" ht="15.75">
      <c r="A1185" s="32"/>
      <c r="B1185" s="33"/>
      <c r="C1185" s="32"/>
    </row>
    <row r="1186" spans="1:3" ht="15.75">
      <c r="A1186" s="32"/>
      <c r="B1186" s="33"/>
      <c r="C1186" s="32"/>
    </row>
    <row r="1187" spans="1:3" ht="15.75">
      <c r="A1187" s="32"/>
      <c r="B1187" s="33"/>
      <c r="C1187" s="32"/>
    </row>
    <row r="1188" spans="1:3" ht="15.75">
      <c r="A1188" s="32"/>
      <c r="B1188" s="33"/>
      <c r="C1188" s="32"/>
    </row>
    <row r="1189" spans="1:3" ht="15.75">
      <c r="A1189" s="32"/>
      <c r="B1189" s="33"/>
      <c r="C1189" s="32"/>
    </row>
    <row r="1190" spans="1:3" ht="15.75">
      <c r="A1190" s="32"/>
      <c r="B1190" s="33"/>
      <c r="C1190" s="32"/>
    </row>
    <row r="1191" spans="1:3" ht="15.75">
      <c r="A1191" s="32"/>
      <c r="B1191" s="33"/>
      <c r="C1191" s="32"/>
    </row>
    <row r="1192" spans="1:3" ht="15.75">
      <c r="A1192" s="32"/>
      <c r="B1192" s="33"/>
      <c r="C1192" s="32"/>
    </row>
    <row r="1193" spans="1:3" ht="15.75">
      <c r="A1193" s="32"/>
      <c r="B1193" s="33"/>
      <c r="C1193" s="32"/>
    </row>
    <row r="1194" spans="1:3" ht="15.75">
      <c r="A1194" s="32"/>
      <c r="B1194" s="33"/>
      <c r="C1194" s="32"/>
    </row>
    <row r="1195" spans="1:3" ht="15.75">
      <c r="A1195" s="32"/>
      <c r="B1195" s="33"/>
      <c r="C1195" s="32"/>
    </row>
    <row r="1196" spans="1:3" ht="15.75">
      <c r="A1196" s="32"/>
      <c r="B1196" s="33"/>
      <c r="C1196" s="32"/>
    </row>
    <row r="1197" spans="1:3" ht="15.75">
      <c r="A1197" s="32"/>
      <c r="B1197" s="33"/>
      <c r="C1197" s="32"/>
    </row>
    <row r="1198" spans="1:3" ht="15.75">
      <c r="A1198" s="32"/>
      <c r="B1198" s="33"/>
      <c r="C1198" s="32"/>
    </row>
    <row r="1199" spans="1:3" ht="15.75">
      <c r="A1199" s="32"/>
      <c r="B1199" s="33"/>
      <c r="C1199" s="32"/>
    </row>
    <row r="1200" spans="1:3" ht="15.75">
      <c r="A1200" s="32"/>
      <c r="B1200" s="33"/>
      <c r="C1200" s="32"/>
    </row>
    <row r="1201" spans="1:3" ht="15.75">
      <c r="A1201" s="32"/>
      <c r="B1201" s="33"/>
      <c r="C1201" s="32"/>
    </row>
    <row r="1202" spans="1:3" ht="15.75">
      <c r="A1202" s="32"/>
      <c r="B1202" s="33"/>
      <c r="C1202" s="32"/>
    </row>
    <row r="1203" spans="1:3" ht="15.75">
      <c r="A1203" s="32"/>
      <c r="B1203" s="33"/>
      <c r="C1203" s="32"/>
    </row>
    <row r="1204" spans="1:3" ht="15.75">
      <c r="A1204" s="32"/>
      <c r="B1204" s="33"/>
      <c r="C1204" s="32"/>
    </row>
    <row r="1205" spans="1:3" ht="15.75">
      <c r="A1205" s="32"/>
      <c r="B1205" s="33"/>
      <c r="C1205" s="32"/>
    </row>
    <row r="1206" spans="1:3" ht="15.75">
      <c r="A1206" s="32"/>
      <c r="B1206" s="33"/>
      <c r="C1206" s="32"/>
    </row>
    <row r="1207" spans="1:3" ht="15.75">
      <c r="A1207" s="32"/>
      <c r="B1207" s="33"/>
      <c r="C1207" s="32"/>
    </row>
    <row r="1208" spans="1:3" ht="15.75">
      <c r="A1208" s="32"/>
      <c r="B1208" s="33"/>
      <c r="C1208" s="32"/>
    </row>
    <row r="1209" spans="1:3" ht="15.75">
      <c r="A1209" s="32"/>
      <c r="B1209" s="33"/>
      <c r="C1209" s="32"/>
    </row>
    <row r="1210" spans="1:3" ht="15.75">
      <c r="A1210" s="32"/>
      <c r="B1210" s="33"/>
      <c r="C1210" s="32"/>
    </row>
    <row r="1211" spans="1:3" ht="15.75">
      <c r="A1211" s="32"/>
      <c r="B1211" s="33"/>
      <c r="C1211" s="32"/>
    </row>
    <row r="1212" spans="1:3" ht="15.75">
      <c r="A1212" s="32"/>
      <c r="B1212" s="33"/>
      <c r="C1212" s="32"/>
    </row>
    <row r="1213" spans="1:3" ht="15.75">
      <c r="A1213" s="32"/>
      <c r="B1213" s="33"/>
      <c r="C1213" s="32"/>
    </row>
    <row r="1214" spans="1:3" ht="15.75">
      <c r="A1214" s="32"/>
      <c r="B1214" s="33"/>
      <c r="C1214" s="32"/>
    </row>
    <row r="1215" spans="1:3" ht="15.75">
      <c r="A1215" s="32"/>
      <c r="B1215" s="33"/>
      <c r="C1215" s="32"/>
    </row>
    <row r="1216" spans="1:3" ht="15.75">
      <c r="A1216" s="32"/>
      <c r="B1216" s="33"/>
      <c r="C1216" s="32"/>
    </row>
    <row r="1217" spans="1:3" ht="15.75">
      <c r="A1217" s="32"/>
      <c r="B1217" s="33"/>
      <c r="C1217" s="32"/>
    </row>
    <row r="1218" spans="1:3" ht="15.75">
      <c r="A1218" s="32"/>
      <c r="B1218" s="33"/>
      <c r="C1218" s="32"/>
    </row>
    <row r="1219" spans="1:3" ht="15.75">
      <c r="A1219" s="32"/>
      <c r="B1219" s="33"/>
      <c r="C1219" s="32"/>
    </row>
    <row r="1220" spans="1:3" ht="15.75">
      <c r="A1220" s="32"/>
      <c r="B1220" s="33"/>
      <c r="C1220" s="32"/>
    </row>
    <row r="1221" spans="1:3" ht="15.75">
      <c r="A1221" s="32"/>
      <c r="B1221" s="33"/>
      <c r="C1221" s="32"/>
    </row>
    <row r="1222" spans="1:3" ht="15.75">
      <c r="A1222" s="32"/>
      <c r="B1222" s="33"/>
      <c r="C1222" s="32"/>
    </row>
    <row r="1223" spans="1:3" ht="15.75">
      <c r="A1223" s="32"/>
      <c r="B1223" s="33"/>
      <c r="C1223" s="32"/>
    </row>
    <row r="1224" spans="1:3" ht="15.75">
      <c r="A1224" s="32"/>
      <c r="B1224" s="33"/>
      <c r="C1224" s="32"/>
    </row>
    <row r="1225" spans="1:3" ht="15.75">
      <c r="A1225" s="32"/>
      <c r="B1225" s="33"/>
      <c r="C1225" s="32"/>
    </row>
    <row r="1226" spans="1:3" ht="15.75">
      <c r="A1226" s="32"/>
      <c r="B1226" s="33"/>
      <c r="C1226" s="32"/>
    </row>
    <row r="1227" spans="1:3" ht="15.75">
      <c r="A1227" s="32"/>
      <c r="B1227" s="33"/>
      <c r="C1227" s="32"/>
    </row>
    <row r="1228" spans="1:3" ht="15.75">
      <c r="A1228" s="32"/>
      <c r="B1228" s="33"/>
      <c r="C1228" s="32"/>
    </row>
    <row r="1229" spans="1:3" ht="15.75">
      <c r="A1229" s="32"/>
      <c r="B1229" s="33"/>
      <c r="C1229" s="32"/>
    </row>
    <row r="1230" spans="1:3" ht="15.75">
      <c r="A1230" s="32"/>
      <c r="B1230" s="33"/>
      <c r="C1230" s="32"/>
    </row>
    <row r="1231" spans="1:3" ht="15.75">
      <c r="A1231" s="32"/>
      <c r="B1231" s="33"/>
      <c r="C1231" s="32"/>
    </row>
    <row r="1232" spans="1:3" ht="15.75">
      <c r="A1232" s="32"/>
      <c r="B1232" s="33"/>
      <c r="C1232" s="32"/>
    </row>
    <row r="1233" spans="1:3" ht="15.75">
      <c r="A1233" s="32"/>
      <c r="B1233" s="33"/>
      <c r="C1233" s="32"/>
    </row>
    <row r="1234" spans="1:3" ht="15.75">
      <c r="A1234" s="32"/>
      <c r="B1234" s="33"/>
      <c r="C1234" s="32"/>
    </row>
    <row r="1235" spans="1:3" ht="15.75">
      <c r="A1235" s="32"/>
      <c r="B1235" s="33"/>
      <c r="C1235" s="32"/>
    </row>
    <row r="1236" spans="1:3" ht="15.75">
      <c r="A1236" s="32"/>
      <c r="B1236" s="33"/>
      <c r="C1236" s="32"/>
    </row>
    <row r="1237" spans="1:3" ht="15.75">
      <c r="A1237" s="32"/>
      <c r="B1237" s="33"/>
      <c r="C1237" s="32"/>
    </row>
    <row r="1238" spans="1:3" ht="15.75">
      <c r="A1238" s="32"/>
      <c r="B1238" s="33"/>
      <c r="C1238" s="32"/>
    </row>
    <row r="1239" spans="1:3" ht="15.75">
      <c r="A1239" s="32"/>
      <c r="B1239" s="33"/>
      <c r="C1239" s="32"/>
    </row>
    <row r="1240" spans="1:3" ht="15.75">
      <c r="A1240" s="32"/>
      <c r="B1240" s="33"/>
      <c r="C1240" s="32"/>
    </row>
    <row r="1241" spans="1:3" ht="15.75">
      <c r="A1241" s="32"/>
      <c r="B1241" s="33"/>
      <c r="C1241" s="32"/>
    </row>
    <row r="1242" spans="1:3" ht="15.75">
      <c r="A1242" s="32"/>
      <c r="B1242" s="33"/>
      <c r="C1242" s="32"/>
    </row>
    <row r="1243" spans="1:3" ht="15.75">
      <c r="A1243" s="32"/>
      <c r="B1243" s="33"/>
      <c r="C1243" s="32"/>
    </row>
    <row r="1244" spans="1:3" ht="15.75">
      <c r="A1244" s="32"/>
      <c r="B1244" s="33"/>
      <c r="C1244" s="32"/>
    </row>
    <row r="1245" spans="1:3" ht="15.75">
      <c r="A1245" s="32"/>
      <c r="B1245" s="33"/>
      <c r="C1245" s="32"/>
    </row>
    <row r="1246" spans="1:3" ht="15.75">
      <c r="A1246" s="32"/>
      <c r="B1246" s="33"/>
      <c r="C1246" s="32"/>
    </row>
    <row r="1247" spans="1:3" ht="15.75">
      <c r="A1247" s="32"/>
      <c r="B1247" s="33"/>
      <c r="C1247" s="32"/>
    </row>
    <row r="1248" spans="1:3" ht="15.75">
      <c r="A1248" s="32"/>
      <c r="B1248" s="33"/>
      <c r="C1248" s="32"/>
    </row>
    <row r="1249" spans="1:3" ht="15.75">
      <c r="A1249" s="32"/>
      <c r="B1249" s="33"/>
      <c r="C1249" s="32"/>
    </row>
    <row r="1250" spans="1:3" ht="15.75">
      <c r="A1250" s="32"/>
      <c r="B1250" s="33"/>
      <c r="C1250" s="32"/>
    </row>
    <row r="1251" spans="1:3" ht="15.75">
      <c r="A1251" s="32"/>
      <c r="B1251" s="33"/>
      <c r="C1251" s="32"/>
    </row>
    <row r="1252" spans="1:3" ht="15.75">
      <c r="A1252" s="32"/>
      <c r="B1252" s="33"/>
      <c r="C1252" s="32"/>
    </row>
    <row r="1253" spans="1:3" ht="15.75">
      <c r="A1253" s="32"/>
      <c r="B1253" s="33"/>
      <c r="C1253" s="32"/>
    </row>
    <row r="1254" spans="1:3" ht="15.75">
      <c r="A1254" s="32"/>
      <c r="B1254" s="33"/>
      <c r="C1254" s="32"/>
    </row>
    <row r="1255" spans="1:3" ht="15.75">
      <c r="A1255" s="32"/>
      <c r="B1255" s="33"/>
      <c r="C1255" s="32"/>
    </row>
    <row r="1256" spans="1:3" ht="15.75">
      <c r="A1256" s="32"/>
      <c r="B1256" s="33"/>
      <c r="C1256" s="32"/>
    </row>
    <row r="1257" spans="1:3" ht="15.75">
      <c r="A1257" s="32"/>
      <c r="B1257" s="33"/>
      <c r="C1257" s="32"/>
    </row>
    <row r="1258" spans="1:3" ht="15.75">
      <c r="A1258" s="32"/>
      <c r="B1258" s="33"/>
      <c r="C1258" s="32"/>
    </row>
    <row r="1259" spans="1:3" ht="15.75">
      <c r="A1259" s="32"/>
      <c r="B1259" s="33"/>
      <c r="C1259" s="32"/>
    </row>
    <row r="1260" spans="1:3" ht="15.75">
      <c r="A1260" s="32"/>
      <c r="B1260" s="33"/>
      <c r="C1260" s="32"/>
    </row>
    <row r="1261" spans="1:3" ht="15.75">
      <c r="A1261" s="32"/>
      <c r="B1261" s="33"/>
      <c r="C1261" s="32"/>
    </row>
    <row r="1262" spans="1:3" ht="15.75">
      <c r="A1262" s="32"/>
      <c r="B1262" s="33"/>
      <c r="C1262" s="32"/>
    </row>
    <row r="1263" spans="1:3" ht="15.75">
      <c r="A1263" s="32"/>
      <c r="B1263" s="33"/>
      <c r="C1263" s="32"/>
    </row>
    <row r="1264" spans="1:3" ht="15.75">
      <c r="A1264" s="32"/>
      <c r="B1264" s="33"/>
      <c r="C1264" s="32"/>
    </row>
    <row r="1265" spans="1:3" ht="15.75">
      <c r="A1265" s="32"/>
      <c r="B1265" s="33"/>
      <c r="C1265" s="32"/>
    </row>
    <row r="1266" spans="1:3" ht="15.75">
      <c r="A1266" s="32"/>
      <c r="B1266" s="33"/>
      <c r="C1266" s="32"/>
    </row>
    <row r="1267" spans="1:3" ht="15.75">
      <c r="A1267" s="32"/>
      <c r="B1267" s="33"/>
      <c r="C1267" s="32"/>
    </row>
    <row r="1268" spans="1:3" ht="15.75">
      <c r="A1268" s="32"/>
      <c r="B1268" s="33"/>
      <c r="C1268" s="32"/>
    </row>
    <row r="1269" spans="1:3" ht="15.75">
      <c r="A1269" s="32"/>
      <c r="B1269" s="33"/>
      <c r="C1269" s="32"/>
    </row>
    <row r="1270" spans="1:3" ht="15.75">
      <c r="A1270" s="32"/>
      <c r="B1270" s="33"/>
      <c r="C1270" s="32"/>
    </row>
    <row r="1271" spans="1:3" ht="15.75">
      <c r="A1271" s="32"/>
      <c r="B1271" s="33"/>
      <c r="C1271" s="32"/>
    </row>
    <row r="1272" spans="1:3" ht="15.75">
      <c r="A1272" s="32"/>
      <c r="B1272" s="33"/>
      <c r="C1272" s="32"/>
    </row>
    <row r="1273" spans="1:3" ht="15.75">
      <c r="A1273" s="32"/>
      <c r="B1273" s="33"/>
      <c r="C1273" s="32"/>
    </row>
    <row r="1274" spans="1:3" ht="15.75">
      <c r="A1274" s="32"/>
      <c r="B1274" s="33"/>
      <c r="C1274" s="32"/>
    </row>
    <row r="1275" spans="1:3" ht="15.75">
      <c r="A1275" s="32"/>
      <c r="B1275" s="33"/>
      <c r="C1275" s="32"/>
    </row>
    <row r="1276" spans="1:3" ht="15.75">
      <c r="A1276" s="32"/>
      <c r="B1276" s="33"/>
      <c r="C1276" s="32"/>
    </row>
    <row r="1277" spans="1:3" ht="15.75">
      <c r="A1277" s="32"/>
      <c r="B1277" s="33"/>
      <c r="C1277" s="32"/>
    </row>
    <row r="1278" spans="1:3" ht="15.75">
      <c r="A1278" s="32"/>
      <c r="B1278" s="33"/>
      <c r="C1278" s="32"/>
    </row>
    <row r="1279" spans="1:3" ht="15.75">
      <c r="A1279" s="32"/>
      <c r="B1279" s="33"/>
      <c r="C1279" s="32"/>
    </row>
    <row r="1280" spans="1:3" ht="15.75">
      <c r="A1280" s="32"/>
      <c r="B1280" s="33"/>
      <c r="C1280" s="32"/>
    </row>
    <row r="1281" spans="1:3" ht="15.75">
      <c r="A1281" s="32"/>
      <c r="B1281" s="33"/>
      <c r="C1281" s="32"/>
    </row>
    <row r="1282" spans="1:3" ht="15.75">
      <c r="A1282" s="32"/>
      <c r="B1282" s="33"/>
      <c r="C1282" s="32"/>
    </row>
    <row r="1283" spans="1:3" ht="15.75">
      <c r="A1283" s="32"/>
      <c r="B1283" s="33"/>
      <c r="C1283" s="32"/>
    </row>
    <row r="1284" spans="1:3" ht="15.75">
      <c r="A1284" s="32"/>
      <c r="B1284" s="33"/>
      <c r="C1284" s="32"/>
    </row>
    <row r="1285" spans="1:3" ht="15.75">
      <c r="A1285" s="32"/>
      <c r="B1285" s="33"/>
      <c r="C1285" s="32"/>
    </row>
    <row r="1286" spans="1:3" ht="15.75">
      <c r="A1286" s="32"/>
      <c r="B1286" s="33"/>
      <c r="C1286" s="32"/>
    </row>
    <row r="1287" spans="1:3" ht="15.75">
      <c r="A1287" s="32"/>
      <c r="B1287" s="33"/>
      <c r="C1287" s="32"/>
    </row>
    <row r="1288" spans="1:3" ht="15.75">
      <c r="A1288" s="32"/>
      <c r="B1288" s="33"/>
      <c r="C1288" s="32"/>
    </row>
    <row r="1289" spans="1:3" ht="15.75">
      <c r="A1289" s="32"/>
      <c r="B1289" s="33"/>
      <c r="C1289" s="32"/>
    </row>
    <row r="1290" spans="1:3" ht="15.75">
      <c r="A1290" s="32"/>
      <c r="B1290" s="33"/>
      <c r="C1290" s="32"/>
    </row>
    <row r="1291" spans="1:3" ht="15.75">
      <c r="A1291" s="32"/>
      <c r="B1291" s="33"/>
      <c r="C1291" s="32"/>
    </row>
    <row r="1292" spans="1:3" ht="15.75">
      <c r="A1292" s="32"/>
      <c r="B1292" s="33"/>
      <c r="C1292" s="32"/>
    </row>
    <row r="1293" spans="1:3" ht="15.75">
      <c r="A1293" s="32"/>
      <c r="B1293" s="33"/>
      <c r="C1293" s="32"/>
    </row>
    <row r="1294" spans="1:3" ht="15.75">
      <c r="A1294" s="32"/>
      <c r="B1294" s="33"/>
      <c r="C1294" s="32"/>
    </row>
    <row r="1295" spans="1:3" ht="15.75">
      <c r="A1295" s="32"/>
      <c r="B1295" s="33"/>
      <c r="C1295" s="32"/>
    </row>
    <row r="1296" spans="1:3" ht="15.75">
      <c r="A1296" s="32"/>
      <c r="B1296" s="33"/>
      <c r="C1296" s="32"/>
    </row>
    <row r="1297" spans="1:3" ht="15.75">
      <c r="A1297" s="32"/>
      <c r="B1297" s="33"/>
      <c r="C1297" s="32"/>
    </row>
    <row r="1298" spans="1:3" ht="15.75">
      <c r="A1298" s="32"/>
      <c r="B1298" s="33"/>
      <c r="C1298" s="32"/>
    </row>
    <row r="1299" spans="1:3" ht="15.75">
      <c r="A1299" s="32"/>
      <c r="B1299" s="33"/>
      <c r="C1299" s="32"/>
    </row>
    <row r="1300" spans="1:3" ht="15.75">
      <c r="A1300" s="32"/>
      <c r="B1300" s="33"/>
      <c r="C1300" s="32"/>
    </row>
    <row r="1301" spans="1:3" ht="15.75">
      <c r="A1301" s="32"/>
      <c r="B1301" s="33"/>
      <c r="C1301" s="32"/>
    </row>
    <row r="1302" spans="1:3" ht="15.75">
      <c r="A1302" s="32"/>
      <c r="B1302" s="33"/>
      <c r="C1302" s="32"/>
    </row>
    <row r="1303" spans="1:3" ht="15.75">
      <c r="A1303" s="32"/>
      <c r="B1303" s="33"/>
      <c r="C1303" s="32"/>
    </row>
    <row r="1304" spans="1:3" ht="15.75">
      <c r="A1304" s="32"/>
      <c r="B1304" s="33"/>
      <c r="C1304" s="32"/>
    </row>
    <row r="1305" spans="1:3" ht="15.75">
      <c r="A1305" s="32"/>
      <c r="B1305" s="33"/>
      <c r="C1305" s="32"/>
    </row>
    <row r="1306" spans="1:3" ht="15.75">
      <c r="A1306" s="32"/>
      <c r="B1306" s="33"/>
      <c r="C1306" s="32"/>
    </row>
    <row r="1307" spans="1:3" ht="15.75">
      <c r="A1307" s="32"/>
      <c r="B1307" s="33"/>
      <c r="C1307" s="32"/>
    </row>
    <row r="1308" spans="1:3" ht="15.75">
      <c r="A1308" s="32"/>
      <c r="B1308" s="33"/>
      <c r="C1308" s="32"/>
    </row>
    <row r="1309" spans="1:3" ht="15.75">
      <c r="A1309" s="32"/>
      <c r="B1309" s="33"/>
      <c r="C1309" s="32"/>
    </row>
    <row r="1310" spans="1:3" ht="15.75">
      <c r="A1310" s="32"/>
      <c r="B1310" s="33"/>
      <c r="C1310" s="32"/>
    </row>
    <row r="1311" spans="1:3" ht="15.75">
      <c r="A1311" s="32"/>
      <c r="B1311" s="33"/>
      <c r="C1311" s="32"/>
    </row>
    <row r="1312" spans="1:3" ht="15.75">
      <c r="A1312" s="32"/>
      <c r="B1312" s="33"/>
      <c r="C1312" s="32"/>
    </row>
    <row r="1313" spans="1:3" ht="15.75">
      <c r="A1313" s="32"/>
      <c r="B1313" s="33"/>
      <c r="C1313" s="32"/>
    </row>
    <row r="1314" spans="1:3" ht="15.75">
      <c r="A1314" s="32"/>
      <c r="B1314" s="33"/>
      <c r="C1314" s="32"/>
    </row>
    <row r="1315" spans="1:3" ht="15.75">
      <c r="A1315" s="32"/>
      <c r="B1315" s="33"/>
      <c r="C1315" s="32"/>
    </row>
    <row r="1316" spans="1:3" ht="15.75">
      <c r="A1316" s="32"/>
      <c r="B1316" s="33"/>
      <c r="C1316" s="32"/>
    </row>
    <row r="1317" spans="1:3" ht="15.75">
      <c r="A1317" s="32"/>
      <c r="B1317" s="33"/>
      <c r="C1317" s="32"/>
    </row>
    <row r="1318" spans="1:3" ht="15.75">
      <c r="A1318" s="32"/>
      <c r="B1318" s="33"/>
      <c r="C1318" s="32"/>
    </row>
    <row r="1319" spans="1:3" ht="15.75">
      <c r="A1319" s="32"/>
      <c r="B1319" s="33"/>
      <c r="C1319" s="32"/>
    </row>
    <row r="1320" spans="1:3" ht="15.75">
      <c r="A1320" s="32"/>
      <c r="B1320" s="33"/>
      <c r="C1320" s="32"/>
    </row>
    <row r="1321" spans="1:3" ht="15.75">
      <c r="A1321" s="32"/>
      <c r="B1321" s="33"/>
      <c r="C1321" s="32"/>
    </row>
    <row r="1322" spans="1:3" ht="15.75">
      <c r="A1322" s="32"/>
      <c r="B1322" s="33"/>
      <c r="C1322" s="32"/>
    </row>
    <row r="1323" spans="1:3" ht="15.75">
      <c r="A1323" s="32"/>
      <c r="B1323" s="33"/>
      <c r="C1323" s="32"/>
    </row>
    <row r="1324" spans="1:3" ht="15.75">
      <c r="A1324" s="32"/>
      <c r="B1324" s="33"/>
      <c r="C1324" s="32"/>
    </row>
    <row r="1325" spans="1:3" ht="15.75">
      <c r="A1325" s="32"/>
      <c r="B1325" s="33"/>
      <c r="C1325" s="32"/>
    </row>
    <row r="1326" spans="1:3" ht="15.75">
      <c r="A1326" s="32"/>
      <c r="B1326" s="33"/>
      <c r="C1326" s="32"/>
    </row>
    <row r="1327" spans="1:3" ht="15.75">
      <c r="A1327" s="32"/>
      <c r="B1327" s="33"/>
      <c r="C1327" s="32"/>
    </row>
    <row r="1328" spans="1:3" ht="15.75">
      <c r="A1328" s="32"/>
      <c r="B1328" s="33"/>
      <c r="C1328" s="32"/>
    </row>
    <row r="1329" spans="1:3" ht="15.75">
      <c r="A1329" s="32"/>
      <c r="B1329" s="33"/>
      <c r="C1329" s="32"/>
    </row>
    <row r="1330" spans="1:3" ht="15.75">
      <c r="A1330" s="32"/>
      <c r="B1330" s="33"/>
      <c r="C1330" s="32"/>
    </row>
    <row r="1331" spans="1:3" ht="15.75">
      <c r="A1331" s="32"/>
      <c r="B1331" s="33"/>
      <c r="C1331" s="32"/>
    </row>
    <row r="1332" spans="1:3" ht="15.75">
      <c r="A1332" s="32"/>
      <c r="B1332" s="33"/>
      <c r="C1332" s="32"/>
    </row>
    <row r="1333" spans="1:3" ht="15.75">
      <c r="A1333" s="32"/>
      <c r="B1333" s="33"/>
      <c r="C1333" s="32"/>
    </row>
    <row r="1334" spans="1:3" ht="15.75">
      <c r="A1334" s="32"/>
      <c r="B1334" s="33"/>
      <c r="C1334" s="32"/>
    </row>
    <row r="1335" spans="1:3" ht="15.75">
      <c r="A1335" s="32"/>
      <c r="B1335" s="33"/>
      <c r="C1335" s="32"/>
    </row>
    <row r="1336" spans="1:3" ht="15.75">
      <c r="A1336" s="32"/>
      <c r="B1336" s="33"/>
      <c r="C1336" s="32"/>
    </row>
    <row r="1337" spans="1:3" ht="15.75">
      <c r="A1337" s="32"/>
      <c r="B1337" s="33"/>
      <c r="C1337" s="32"/>
    </row>
    <row r="1338" spans="1:3" ht="15.75">
      <c r="A1338" s="32"/>
      <c r="B1338" s="33"/>
      <c r="C1338" s="32"/>
    </row>
    <row r="1339" spans="1:3" ht="15.75">
      <c r="A1339" s="32"/>
      <c r="B1339" s="33"/>
      <c r="C1339" s="32"/>
    </row>
    <row r="1340" spans="1:3" ht="15.75">
      <c r="A1340" s="32"/>
      <c r="B1340" s="33"/>
      <c r="C1340" s="32"/>
    </row>
    <row r="1341" spans="1:3" ht="15.75">
      <c r="A1341" s="32"/>
      <c r="B1341" s="33"/>
      <c r="C1341" s="32"/>
    </row>
    <row r="1342" spans="1:3" ht="15.75">
      <c r="A1342" s="32"/>
      <c r="B1342" s="33"/>
      <c r="C1342" s="32"/>
    </row>
    <row r="1343" spans="1:3" ht="15.75">
      <c r="A1343" s="32"/>
      <c r="B1343" s="33"/>
      <c r="C1343" s="32"/>
    </row>
    <row r="1344" spans="1:3" ht="15.75">
      <c r="A1344" s="32"/>
      <c r="B1344" s="33"/>
      <c r="C1344" s="32"/>
    </row>
    <row r="1345" spans="1:3" ht="15.75">
      <c r="A1345" s="32"/>
      <c r="B1345" s="33"/>
      <c r="C1345" s="32"/>
    </row>
    <row r="1346" spans="1:3" ht="15.75">
      <c r="A1346" s="32"/>
      <c r="B1346" s="33"/>
      <c r="C1346" s="32"/>
    </row>
    <row r="1347" spans="1:3" ht="15.75">
      <c r="A1347" s="32"/>
      <c r="B1347" s="33"/>
      <c r="C1347" s="32"/>
    </row>
    <row r="1348" spans="1:3" ht="15.75">
      <c r="A1348" s="32"/>
      <c r="B1348" s="33"/>
      <c r="C1348" s="32"/>
    </row>
    <row r="1349" spans="1:3" ht="15.75">
      <c r="A1349" s="32"/>
      <c r="B1349" s="33"/>
      <c r="C1349" s="32"/>
    </row>
    <row r="1350" spans="1:3" ht="15.75">
      <c r="A1350" s="32"/>
      <c r="B1350" s="33"/>
      <c r="C1350" s="32"/>
    </row>
    <row r="1351" spans="1:3" ht="15.75">
      <c r="A1351" s="32"/>
      <c r="B1351" s="33"/>
      <c r="C1351" s="32"/>
    </row>
    <row r="1352" spans="1:3" ht="15.75">
      <c r="A1352" s="32"/>
      <c r="B1352" s="33"/>
      <c r="C1352" s="32"/>
    </row>
    <row r="1353" spans="1:3" ht="15.75">
      <c r="A1353" s="32"/>
      <c r="B1353" s="33"/>
      <c r="C1353" s="32"/>
    </row>
    <row r="1354" spans="1:3" ht="15.75">
      <c r="A1354" s="32"/>
      <c r="B1354" s="33"/>
      <c r="C1354" s="32"/>
    </row>
    <row r="1355" spans="1:3" ht="15.75">
      <c r="A1355" s="32"/>
      <c r="B1355" s="33"/>
      <c r="C1355" s="32"/>
    </row>
    <row r="1356" spans="1:3" ht="15.75">
      <c r="A1356" s="32"/>
      <c r="B1356" s="33"/>
      <c r="C1356" s="32"/>
    </row>
    <row r="1357" spans="1:3" ht="15.75">
      <c r="A1357" s="32"/>
      <c r="B1357" s="33"/>
      <c r="C1357" s="32"/>
    </row>
    <row r="1358" spans="1:3" ht="15.75">
      <c r="A1358" s="32"/>
      <c r="B1358" s="33"/>
      <c r="C1358" s="32"/>
    </row>
    <row r="1359" spans="1:3" ht="15.75">
      <c r="A1359" s="32"/>
      <c r="B1359" s="33"/>
      <c r="C1359" s="32"/>
    </row>
    <row r="1360" spans="1:3" ht="15.75">
      <c r="A1360" s="32"/>
      <c r="B1360" s="33"/>
      <c r="C1360" s="32"/>
    </row>
    <row r="1361" spans="1:3" ht="15.75">
      <c r="A1361" s="32"/>
      <c r="B1361" s="33"/>
      <c r="C1361" s="32"/>
    </row>
    <row r="1362" spans="1:3" ht="15.75">
      <c r="A1362" s="32"/>
      <c r="B1362" s="33"/>
      <c r="C1362" s="32"/>
    </row>
    <row r="1363" spans="1:3" ht="15.75">
      <c r="A1363" s="32"/>
      <c r="B1363" s="33"/>
      <c r="C1363" s="32"/>
    </row>
    <row r="1364" spans="1:3" ht="15.75">
      <c r="A1364" s="32"/>
      <c r="B1364" s="33"/>
      <c r="C1364" s="32"/>
    </row>
    <row r="1365" spans="1:3" ht="15.75">
      <c r="A1365" s="32"/>
      <c r="B1365" s="33"/>
      <c r="C1365" s="32"/>
    </row>
    <row r="1366" spans="1:3" ht="15.75">
      <c r="A1366" s="32"/>
      <c r="B1366" s="33"/>
      <c r="C1366" s="32"/>
    </row>
    <row r="1367" spans="1:3" ht="15.75">
      <c r="A1367" s="32"/>
      <c r="B1367" s="33"/>
      <c r="C1367" s="32"/>
    </row>
    <row r="1368" spans="1:3" ht="15.75">
      <c r="A1368" s="32"/>
      <c r="B1368" s="33"/>
      <c r="C1368" s="32"/>
    </row>
    <row r="1369" spans="1:3" ht="15.75">
      <c r="A1369" s="32"/>
      <c r="B1369" s="33"/>
      <c r="C1369" s="32"/>
    </row>
    <row r="1370" spans="1:3" ht="15.75">
      <c r="A1370" s="32"/>
      <c r="B1370" s="33"/>
      <c r="C1370" s="32"/>
    </row>
    <row r="1371" spans="1:3" ht="15.75">
      <c r="A1371" s="32"/>
      <c r="B1371" s="33"/>
      <c r="C1371" s="32"/>
    </row>
    <row r="1372" spans="1:3" ht="15.75">
      <c r="A1372" s="32"/>
      <c r="B1372" s="33"/>
      <c r="C1372" s="32"/>
    </row>
    <row r="1373" spans="1:3" ht="15.75">
      <c r="A1373" s="32"/>
      <c r="B1373" s="33"/>
      <c r="C1373" s="32"/>
    </row>
    <row r="1374" spans="1:3" ht="15.75">
      <c r="A1374" s="32"/>
      <c r="B1374" s="33"/>
      <c r="C1374" s="32"/>
    </row>
    <row r="1375" spans="1:3" ht="15.75">
      <c r="A1375" s="32"/>
      <c r="B1375" s="33"/>
      <c r="C1375" s="32"/>
    </row>
    <row r="1376" spans="1:3" ht="15.75">
      <c r="A1376" s="32"/>
      <c r="B1376" s="33"/>
      <c r="C1376" s="32"/>
    </row>
    <row r="1377" spans="1:3" ht="15.75">
      <c r="A1377" s="32"/>
      <c r="B1377" s="33"/>
      <c r="C1377" s="32"/>
    </row>
    <row r="1378" spans="1:3" ht="15.75">
      <c r="A1378" s="32"/>
      <c r="B1378" s="33"/>
      <c r="C1378" s="32"/>
    </row>
    <row r="1379" spans="1:3" ht="15.75">
      <c r="A1379" s="32"/>
      <c r="B1379" s="33"/>
      <c r="C1379" s="32"/>
    </row>
    <row r="1380" spans="1:3" ht="15.75">
      <c r="A1380" s="32"/>
      <c r="B1380" s="33"/>
      <c r="C1380" s="32"/>
    </row>
    <row r="1381" spans="1:3" ht="15.75">
      <c r="A1381" s="32"/>
      <c r="B1381" s="33"/>
      <c r="C1381" s="32"/>
    </row>
    <row r="1382" spans="1:3" ht="15.75">
      <c r="A1382" s="32"/>
      <c r="B1382" s="33"/>
      <c r="C1382" s="32"/>
    </row>
    <row r="1383" spans="1:3" ht="15.75">
      <c r="A1383" s="32"/>
      <c r="B1383" s="33"/>
      <c r="C1383" s="32"/>
    </row>
    <row r="1384" spans="1:3" ht="15.75">
      <c r="A1384" s="32"/>
      <c r="B1384" s="33"/>
      <c r="C1384" s="32"/>
    </row>
    <row r="1385" spans="1:3" ht="15.75">
      <c r="A1385" s="32"/>
      <c r="B1385" s="33"/>
      <c r="C1385" s="32"/>
    </row>
    <row r="1386" spans="1:3" ht="15.75">
      <c r="A1386" s="32"/>
      <c r="B1386" s="33"/>
      <c r="C1386" s="32"/>
    </row>
    <row r="1387" spans="1:3" ht="15.75">
      <c r="A1387" s="32"/>
      <c r="B1387" s="33"/>
      <c r="C1387" s="32"/>
    </row>
    <row r="1388" spans="1:3" ht="15.75">
      <c r="A1388" s="32"/>
      <c r="B1388" s="33"/>
      <c r="C1388" s="32"/>
    </row>
    <row r="1389" spans="1:3" ht="15.75">
      <c r="A1389" s="32"/>
      <c r="B1389" s="33"/>
      <c r="C1389" s="32"/>
    </row>
    <row r="1390" spans="1:3" ht="15.75">
      <c r="A1390" s="32"/>
      <c r="B1390" s="33"/>
      <c r="C1390" s="32"/>
    </row>
    <row r="1391" spans="1:3" ht="15.75">
      <c r="A1391" s="32"/>
      <c r="B1391" s="33"/>
      <c r="C1391" s="32"/>
    </row>
    <row r="1392" spans="1:3" ht="15.75">
      <c r="A1392" s="32"/>
      <c r="B1392" s="33"/>
      <c r="C1392" s="32"/>
    </row>
    <row r="1393" spans="1:3" ht="15.75">
      <c r="A1393" s="32"/>
      <c r="B1393" s="33"/>
      <c r="C1393" s="32"/>
    </row>
    <row r="1394" spans="1:3" ht="15.75">
      <c r="A1394" s="32"/>
      <c r="B1394" s="33"/>
      <c r="C1394" s="32"/>
    </row>
    <row r="1395" spans="1:3" ht="15.75">
      <c r="A1395" s="32"/>
      <c r="B1395" s="33"/>
      <c r="C1395" s="32"/>
    </row>
    <row r="1396" spans="1:3" ht="15.75">
      <c r="A1396" s="32"/>
      <c r="B1396" s="33"/>
      <c r="C1396" s="32"/>
    </row>
    <row r="1397" spans="1:3" ht="15.75">
      <c r="A1397" s="32"/>
      <c r="B1397" s="33"/>
      <c r="C1397" s="32"/>
    </row>
    <row r="1398" spans="1:3" ht="15.75">
      <c r="A1398" s="32"/>
      <c r="B1398" s="33"/>
      <c r="C1398" s="32"/>
    </row>
    <row r="1399" spans="1:3" ht="15.75">
      <c r="A1399" s="32"/>
      <c r="B1399" s="33"/>
      <c r="C1399" s="32"/>
    </row>
    <row r="1400" spans="1:3" ht="15.75">
      <c r="A1400" s="32"/>
      <c r="B1400" s="33"/>
      <c r="C1400" s="32"/>
    </row>
    <row r="1401" spans="1:3" ht="15.75">
      <c r="A1401" s="32"/>
      <c r="B1401" s="33"/>
      <c r="C1401" s="32"/>
    </row>
    <row r="1402" spans="1:3" ht="15.75">
      <c r="A1402" s="32"/>
      <c r="B1402" s="33"/>
      <c r="C1402" s="32"/>
    </row>
    <row r="1403" spans="1:3" ht="15.75">
      <c r="A1403" s="32"/>
      <c r="B1403" s="33"/>
      <c r="C1403" s="32"/>
    </row>
    <row r="1404" spans="1:3" ht="15.75">
      <c r="A1404" s="32"/>
      <c r="B1404" s="33"/>
      <c r="C1404" s="32"/>
    </row>
    <row r="1405" spans="1:3" ht="15.75">
      <c r="A1405" s="32"/>
      <c r="B1405" s="33"/>
      <c r="C1405" s="32"/>
    </row>
    <row r="1406" spans="1:3" ht="15.75">
      <c r="A1406" s="32"/>
      <c r="B1406" s="33"/>
      <c r="C1406" s="32"/>
    </row>
    <row r="1407" spans="1:3" ht="15.75">
      <c r="A1407" s="32"/>
      <c r="B1407" s="33"/>
      <c r="C1407" s="32"/>
    </row>
    <row r="1408" spans="1:3" ht="15.75">
      <c r="A1408" s="32"/>
      <c r="B1408" s="33"/>
      <c r="C1408" s="32"/>
    </row>
    <row r="1409" spans="1:3" ht="15.75">
      <c r="A1409" s="32"/>
      <c r="B1409" s="33"/>
      <c r="C1409" s="32"/>
    </row>
    <row r="1410" spans="1:3" ht="15.75">
      <c r="A1410" s="32"/>
      <c r="B1410" s="33"/>
      <c r="C1410" s="32"/>
    </row>
    <row r="1411" spans="1:3" ht="15.75">
      <c r="A1411" s="32"/>
      <c r="B1411" s="33"/>
      <c r="C1411" s="32"/>
    </row>
    <row r="1412" spans="1:3" ht="15.75">
      <c r="A1412" s="32"/>
      <c r="B1412" s="33"/>
      <c r="C1412" s="32"/>
    </row>
    <row r="1413" spans="1:3" ht="15.75">
      <c r="A1413" s="32"/>
      <c r="B1413" s="33"/>
      <c r="C1413" s="32"/>
    </row>
    <row r="1414" spans="1:3" ht="15.75">
      <c r="A1414" s="32"/>
      <c r="B1414" s="33"/>
      <c r="C1414" s="32"/>
    </row>
    <row r="1415" spans="1:3" ht="15.75">
      <c r="A1415" s="32"/>
      <c r="B1415" s="33"/>
      <c r="C1415" s="32"/>
    </row>
    <row r="1416" spans="1:3" ht="15.75">
      <c r="A1416" s="32"/>
      <c r="B1416" s="33"/>
      <c r="C1416" s="32"/>
    </row>
    <row r="1417" spans="1:3" ht="15.75">
      <c r="A1417" s="32"/>
      <c r="B1417" s="33"/>
      <c r="C1417" s="32"/>
    </row>
    <row r="1418" spans="1:3" ht="15.75">
      <c r="A1418" s="32"/>
      <c r="B1418" s="33"/>
      <c r="C1418" s="32"/>
    </row>
    <row r="1419" spans="1:3" ht="15.75">
      <c r="A1419" s="32"/>
      <c r="B1419" s="33"/>
      <c r="C1419" s="32"/>
    </row>
    <row r="1420" spans="1:3" ht="15.75">
      <c r="A1420" s="32"/>
      <c r="B1420" s="33"/>
      <c r="C1420" s="32"/>
    </row>
    <row r="1421" spans="1:3" ht="15.75">
      <c r="A1421" s="32"/>
      <c r="B1421" s="33"/>
      <c r="C1421" s="32"/>
    </row>
    <row r="1422" spans="1:3" ht="15.75">
      <c r="A1422" s="32"/>
      <c r="B1422" s="33"/>
      <c r="C1422" s="32"/>
    </row>
    <row r="1423" spans="1:3" ht="15.75">
      <c r="A1423" s="32"/>
      <c r="B1423" s="33"/>
      <c r="C1423" s="32"/>
    </row>
    <row r="1424" spans="1:3" ht="15.75">
      <c r="A1424" s="32"/>
      <c r="B1424" s="33"/>
      <c r="C1424" s="32"/>
    </row>
    <row r="1425" spans="1:3" ht="15.75">
      <c r="A1425" s="32"/>
      <c r="B1425" s="33"/>
      <c r="C1425" s="32"/>
    </row>
    <row r="1426" spans="1:3" ht="15.75">
      <c r="A1426" s="32"/>
      <c r="B1426" s="33"/>
      <c r="C1426" s="32"/>
    </row>
    <row r="1427" spans="1:3" ht="15.75">
      <c r="A1427" s="32"/>
      <c r="B1427" s="33"/>
      <c r="C1427" s="32"/>
    </row>
    <row r="1428" spans="1:3" ht="15.75">
      <c r="A1428" s="32"/>
      <c r="B1428" s="33"/>
      <c r="C1428" s="32"/>
    </row>
    <row r="1429" spans="1:3" ht="15.75">
      <c r="A1429" s="32"/>
      <c r="B1429" s="33"/>
      <c r="C1429" s="32"/>
    </row>
    <row r="1430" spans="1:3" ht="15.75">
      <c r="A1430" s="32"/>
      <c r="B1430" s="33"/>
      <c r="C1430" s="32"/>
    </row>
    <row r="1431" spans="1:3" ht="15.75">
      <c r="A1431" s="32"/>
      <c r="B1431" s="33"/>
      <c r="C1431" s="32"/>
    </row>
    <row r="1432" spans="1:3" ht="15.75">
      <c r="A1432" s="32"/>
      <c r="B1432" s="33"/>
      <c r="C1432" s="32"/>
    </row>
    <row r="1433" spans="1:3" ht="15.75">
      <c r="A1433" s="32"/>
      <c r="B1433" s="33"/>
      <c r="C1433" s="32"/>
    </row>
    <row r="1434" spans="1:3" ht="15.75">
      <c r="A1434" s="32"/>
      <c r="B1434" s="33"/>
      <c r="C1434" s="32"/>
    </row>
    <row r="1435" spans="1:3" ht="15.75">
      <c r="A1435" s="32"/>
      <c r="B1435" s="33"/>
      <c r="C1435" s="32"/>
    </row>
    <row r="1436" spans="1:3" ht="15.75">
      <c r="A1436" s="32"/>
      <c r="B1436" s="33"/>
      <c r="C1436" s="32"/>
    </row>
    <row r="1437" spans="1:3" ht="15.75">
      <c r="A1437" s="32"/>
      <c r="B1437" s="33"/>
      <c r="C1437" s="32"/>
    </row>
    <row r="1438" spans="1:3" ht="15.75">
      <c r="A1438" s="32"/>
      <c r="B1438" s="33"/>
      <c r="C1438" s="32"/>
    </row>
    <row r="1439" spans="1:3" ht="15.75">
      <c r="A1439" s="32"/>
      <c r="B1439" s="33"/>
      <c r="C1439" s="32"/>
    </row>
    <row r="1440" spans="1:3" ht="15.75">
      <c r="A1440" s="32"/>
      <c r="B1440" s="33"/>
      <c r="C1440" s="32"/>
    </row>
    <row r="1441" spans="1:3" ht="15.75">
      <c r="A1441" s="32"/>
      <c r="B1441" s="33"/>
      <c r="C1441" s="32"/>
    </row>
    <row r="1442" spans="1:3" ht="15.75">
      <c r="A1442" s="32"/>
      <c r="B1442" s="33"/>
      <c r="C1442" s="32"/>
    </row>
    <row r="1443" spans="1:3" ht="15.75">
      <c r="A1443" s="32"/>
      <c r="B1443" s="33"/>
      <c r="C1443" s="32"/>
    </row>
    <row r="1444" spans="1:3" ht="15.75">
      <c r="A1444" s="32"/>
      <c r="B1444" s="33"/>
      <c r="C1444" s="32"/>
    </row>
    <row r="1445" spans="1:3" ht="15.75">
      <c r="A1445" s="32"/>
      <c r="B1445" s="33"/>
      <c r="C1445" s="32"/>
    </row>
    <row r="1446" spans="1:3" ht="15.75">
      <c r="A1446" s="32"/>
      <c r="B1446" s="33"/>
      <c r="C1446" s="32"/>
    </row>
    <row r="1447" spans="1:3" ht="15.75">
      <c r="A1447" s="32"/>
      <c r="B1447" s="33"/>
      <c r="C1447" s="32"/>
    </row>
    <row r="1448" spans="1:3" ht="15.75">
      <c r="A1448" s="32"/>
      <c r="B1448" s="33"/>
      <c r="C1448" s="32"/>
    </row>
    <row r="1449" spans="1:3" ht="15.75">
      <c r="A1449" s="32"/>
      <c r="B1449" s="33"/>
      <c r="C1449" s="32"/>
    </row>
    <row r="1450" spans="1:3" ht="15.75">
      <c r="A1450" s="32"/>
      <c r="B1450" s="33"/>
      <c r="C1450" s="32"/>
    </row>
    <row r="1451" spans="1:3" ht="15.75">
      <c r="A1451" s="32"/>
      <c r="B1451" s="33"/>
      <c r="C1451" s="32"/>
    </row>
    <row r="1452" spans="1:3" ht="15.75">
      <c r="A1452" s="32"/>
      <c r="B1452" s="33"/>
      <c r="C1452" s="32"/>
    </row>
    <row r="1453" spans="1:3" ht="15.75">
      <c r="A1453" s="32"/>
      <c r="B1453" s="33"/>
      <c r="C1453" s="32"/>
    </row>
    <row r="1454" spans="1:3" ht="15.75">
      <c r="A1454" s="32"/>
      <c r="B1454" s="33"/>
      <c r="C1454" s="32"/>
    </row>
    <row r="1455" spans="1:3" ht="15.75">
      <c r="A1455" s="32"/>
      <c r="B1455" s="33"/>
      <c r="C1455" s="32"/>
    </row>
    <row r="1456" spans="1:3" ht="15.75">
      <c r="A1456" s="32"/>
      <c r="B1456" s="33"/>
      <c r="C1456" s="32"/>
    </row>
    <row r="1457" spans="1:3" ht="15.75">
      <c r="A1457" s="32"/>
      <c r="B1457" s="33"/>
      <c r="C1457" s="32"/>
    </row>
    <row r="1458" spans="1:3" ht="15.75">
      <c r="A1458" s="32"/>
      <c r="B1458" s="33"/>
      <c r="C1458" s="32"/>
    </row>
    <row r="1459" spans="1:3" ht="15.75">
      <c r="A1459" s="32"/>
      <c r="B1459" s="33"/>
      <c r="C1459" s="32"/>
    </row>
    <row r="1460" spans="1:3" ht="15.75">
      <c r="A1460" s="32"/>
      <c r="B1460" s="33"/>
      <c r="C1460" s="32"/>
    </row>
    <row r="1461" spans="1:3" ht="15.75">
      <c r="A1461" s="32"/>
      <c r="B1461" s="33"/>
      <c r="C1461" s="32"/>
    </row>
    <row r="1462" spans="1:3" ht="15.75">
      <c r="A1462" s="32"/>
      <c r="B1462" s="33"/>
      <c r="C1462" s="32"/>
    </row>
    <row r="1463" spans="1:3" ht="15.75">
      <c r="A1463" s="32"/>
      <c r="B1463" s="33"/>
      <c r="C1463" s="32"/>
    </row>
    <row r="1464" spans="1:3" ht="15.75">
      <c r="A1464" s="32"/>
      <c r="B1464" s="33"/>
      <c r="C1464" s="32"/>
    </row>
    <row r="1465" spans="1:3" ht="15.75">
      <c r="A1465" s="32"/>
      <c r="B1465" s="33"/>
      <c r="C1465" s="32"/>
    </row>
    <row r="1466" spans="1:3" ht="15.75">
      <c r="A1466" s="32"/>
      <c r="B1466" s="33"/>
      <c r="C1466" s="32"/>
    </row>
    <row r="1467" spans="1:3" ht="15.75">
      <c r="A1467" s="32"/>
      <c r="B1467" s="33"/>
      <c r="C1467" s="32"/>
    </row>
    <row r="1468" spans="1:3" ht="15.75">
      <c r="A1468" s="32"/>
      <c r="B1468" s="33"/>
      <c r="C1468" s="32"/>
    </row>
    <row r="1469" spans="1:3" ht="15.75">
      <c r="A1469" s="32"/>
      <c r="B1469" s="33"/>
      <c r="C1469" s="32"/>
    </row>
    <row r="1470" spans="1:3" ht="15.75">
      <c r="A1470" s="32"/>
      <c r="B1470" s="33"/>
      <c r="C1470" s="32"/>
    </row>
    <row r="1471" spans="1:3" ht="15.75">
      <c r="A1471" s="32"/>
      <c r="B1471" s="33"/>
      <c r="C1471" s="32"/>
    </row>
    <row r="1472" spans="1:3" ht="15.75">
      <c r="A1472" s="32"/>
      <c r="B1472" s="33"/>
      <c r="C1472" s="32"/>
    </row>
    <row r="1473" spans="1:3" ht="15.75">
      <c r="A1473" s="32"/>
      <c r="B1473" s="33"/>
      <c r="C1473" s="32"/>
    </row>
    <row r="1474" spans="1:3" ht="15.75">
      <c r="A1474" s="32"/>
      <c r="B1474" s="33"/>
      <c r="C1474" s="32"/>
    </row>
    <row r="1475" spans="1:3" ht="15.75">
      <c r="A1475" s="32"/>
      <c r="B1475" s="33"/>
      <c r="C1475" s="32"/>
    </row>
    <row r="1476" spans="1:3" ht="15.75">
      <c r="A1476" s="32"/>
      <c r="B1476" s="33"/>
      <c r="C1476" s="32"/>
    </row>
    <row r="1477" spans="1:3" ht="15.75">
      <c r="A1477" s="32"/>
      <c r="B1477" s="33"/>
      <c r="C1477" s="32"/>
    </row>
    <row r="1478" spans="1:3" ht="15.75">
      <c r="A1478" s="32"/>
      <c r="B1478" s="33"/>
      <c r="C1478" s="32"/>
    </row>
    <row r="1479" spans="1:3" ht="15.75">
      <c r="A1479" s="32"/>
      <c r="B1479" s="33"/>
      <c r="C1479" s="32"/>
    </row>
    <row r="1480" spans="1:3" ht="15.75">
      <c r="A1480" s="32"/>
      <c r="B1480" s="33"/>
      <c r="C1480" s="32"/>
    </row>
    <row r="1481" spans="1:3" ht="15.75">
      <c r="A1481" s="32"/>
      <c r="B1481" s="33"/>
      <c r="C1481" s="32"/>
    </row>
    <row r="1482" spans="1:3" ht="15.75">
      <c r="A1482" s="32"/>
      <c r="B1482" s="33"/>
      <c r="C1482" s="32"/>
    </row>
    <row r="1483" spans="1:3" ht="15.75">
      <c r="A1483" s="32"/>
      <c r="B1483" s="33"/>
      <c r="C1483" s="32"/>
    </row>
    <row r="1484" spans="1:3" ht="15.75">
      <c r="A1484" s="32"/>
      <c r="B1484" s="33"/>
      <c r="C1484" s="32"/>
    </row>
    <row r="1485" spans="1:3" ht="15.75">
      <c r="A1485" s="32"/>
      <c r="B1485" s="33"/>
      <c r="C1485" s="32"/>
    </row>
    <row r="1486" spans="1:3" ht="15.75">
      <c r="A1486" s="32"/>
      <c r="B1486" s="33"/>
      <c r="C1486" s="32"/>
    </row>
    <row r="1487" spans="1:3" ht="15.75">
      <c r="A1487" s="32"/>
      <c r="B1487" s="33"/>
      <c r="C1487" s="32"/>
    </row>
    <row r="1488" spans="1:3" ht="15.75">
      <c r="A1488" s="32"/>
      <c r="B1488" s="33"/>
      <c r="C1488" s="32"/>
    </row>
    <row r="1489" spans="1:3" ht="15.75">
      <c r="A1489" s="32"/>
      <c r="B1489" s="33"/>
      <c r="C1489" s="32"/>
    </row>
    <row r="1490" spans="1:3" ht="15.75">
      <c r="A1490" s="32"/>
      <c r="B1490" s="33"/>
      <c r="C1490" s="32"/>
    </row>
    <row r="1491" spans="1:3" ht="15.75">
      <c r="A1491" s="32"/>
      <c r="B1491" s="33"/>
      <c r="C1491" s="32"/>
    </row>
    <row r="1492" spans="1:3" ht="15.75">
      <c r="A1492" s="32"/>
      <c r="B1492" s="33"/>
      <c r="C1492" s="32"/>
    </row>
    <row r="1493" spans="1:3" ht="15.75">
      <c r="A1493" s="32"/>
      <c r="B1493" s="33"/>
      <c r="C1493" s="32"/>
    </row>
    <row r="1494" spans="1:3" ht="15.75">
      <c r="A1494" s="32"/>
      <c r="B1494" s="33"/>
      <c r="C1494" s="32"/>
    </row>
    <row r="1495" spans="1:3" ht="15.75">
      <c r="A1495" s="32"/>
      <c r="B1495" s="33"/>
      <c r="C1495" s="32"/>
    </row>
    <row r="1496" spans="1:3" ht="15.75">
      <c r="A1496" s="32"/>
      <c r="B1496" s="33"/>
      <c r="C1496" s="32"/>
    </row>
    <row r="1497" spans="1:3" ht="15.75">
      <c r="A1497" s="32"/>
      <c r="B1497" s="33"/>
      <c r="C1497" s="32"/>
    </row>
    <row r="1498" spans="1:3" ht="15.75">
      <c r="A1498" s="32"/>
      <c r="B1498" s="33"/>
      <c r="C1498" s="32"/>
    </row>
    <row r="1499" spans="1:3" ht="15.75">
      <c r="A1499" s="32"/>
      <c r="B1499" s="33"/>
      <c r="C1499" s="32"/>
    </row>
    <row r="1500" spans="1:3" ht="15.75">
      <c r="A1500" s="32"/>
      <c r="B1500" s="33"/>
      <c r="C1500" s="32"/>
    </row>
    <row r="1501" spans="1:3" ht="15.75">
      <c r="A1501" s="32"/>
      <c r="B1501" s="33"/>
      <c r="C1501" s="32"/>
    </row>
    <row r="1502" spans="1:3" ht="15.75">
      <c r="A1502" s="32"/>
      <c r="B1502" s="33"/>
      <c r="C1502" s="32"/>
    </row>
    <row r="1503" spans="1:3" ht="15.75">
      <c r="A1503" s="32"/>
      <c r="B1503" s="33"/>
      <c r="C1503" s="32"/>
    </row>
    <row r="1504" spans="1:3" ht="15.75">
      <c r="A1504" s="32"/>
      <c r="B1504" s="33"/>
      <c r="C1504" s="32"/>
    </row>
    <row r="1505" spans="1:3" ht="15.75">
      <c r="A1505" s="32"/>
      <c r="B1505" s="33"/>
      <c r="C1505" s="32"/>
    </row>
    <row r="1506" spans="1:3" ht="15.75">
      <c r="A1506" s="32"/>
      <c r="B1506" s="33"/>
      <c r="C1506" s="32"/>
    </row>
    <row r="1507" spans="1:3" ht="15.75">
      <c r="A1507" s="32"/>
      <c r="B1507" s="33"/>
      <c r="C1507" s="32"/>
    </row>
    <row r="1508" spans="1:3" ht="15.75">
      <c r="A1508" s="32"/>
      <c r="B1508" s="33"/>
      <c r="C1508" s="32"/>
    </row>
    <row r="1509" spans="1:3" ht="15.75">
      <c r="A1509" s="32"/>
      <c r="B1509" s="33"/>
      <c r="C1509" s="32"/>
    </row>
    <row r="1510" spans="1:3" ht="15.75">
      <c r="A1510" s="32"/>
      <c r="B1510" s="33"/>
      <c r="C1510" s="32"/>
    </row>
    <row r="1511" spans="1:3" ht="15.75">
      <c r="A1511" s="32"/>
      <c r="B1511" s="33"/>
      <c r="C1511" s="32"/>
    </row>
    <row r="1512" spans="1:3" ht="15.75">
      <c r="A1512" s="32"/>
      <c r="B1512" s="33"/>
      <c r="C1512" s="32"/>
    </row>
    <row r="1513" spans="1:3" ht="15.75">
      <c r="A1513" s="32"/>
      <c r="B1513" s="33"/>
      <c r="C1513" s="32"/>
    </row>
    <row r="1514" spans="1:3" ht="15.75">
      <c r="A1514" s="32"/>
      <c r="B1514" s="33"/>
      <c r="C1514" s="32"/>
    </row>
    <row r="1515" spans="1:3" ht="15.75">
      <c r="A1515" s="32"/>
      <c r="B1515" s="33"/>
      <c r="C1515" s="32"/>
    </row>
    <row r="1516" spans="1:3" ht="15.75">
      <c r="A1516" s="32"/>
      <c r="B1516" s="33"/>
      <c r="C1516" s="32"/>
    </row>
    <row r="1517" spans="1:3" ht="15.75">
      <c r="A1517" s="32"/>
      <c r="B1517" s="33"/>
      <c r="C1517" s="32"/>
    </row>
    <row r="1518" spans="1:3" ht="15.75">
      <c r="A1518" s="32"/>
      <c r="B1518" s="33"/>
      <c r="C1518" s="32"/>
    </row>
    <row r="1519" spans="1:3" ht="15.75">
      <c r="A1519" s="32"/>
      <c r="B1519" s="33"/>
      <c r="C1519" s="32"/>
    </row>
    <row r="1520" spans="1:3" ht="15.75">
      <c r="A1520" s="32"/>
      <c r="B1520" s="33"/>
      <c r="C1520" s="32"/>
    </row>
    <row r="1521" spans="1:3" ht="15.75">
      <c r="A1521" s="32"/>
      <c r="B1521" s="33"/>
      <c r="C1521" s="32"/>
    </row>
    <row r="1522" spans="1:3" ht="15.75">
      <c r="A1522" s="32"/>
      <c r="B1522" s="33"/>
      <c r="C1522" s="32"/>
    </row>
    <row r="1523" spans="1:3" ht="15.75">
      <c r="A1523" s="32"/>
      <c r="B1523" s="33"/>
      <c r="C1523" s="32"/>
    </row>
    <row r="1524" spans="1:3" ht="15.75">
      <c r="A1524" s="32"/>
      <c r="B1524" s="33"/>
      <c r="C1524" s="32"/>
    </row>
    <row r="1525" spans="1:3" ht="15.75">
      <c r="A1525" s="32"/>
      <c r="B1525" s="33"/>
      <c r="C1525" s="32"/>
    </row>
    <row r="1526" spans="1:3" ht="15.75">
      <c r="A1526" s="32"/>
      <c r="B1526" s="33"/>
      <c r="C1526" s="32"/>
    </row>
    <row r="1527" spans="1:3" ht="15.75">
      <c r="A1527" s="32"/>
      <c r="B1527" s="33"/>
      <c r="C1527" s="32"/>
    </row>
    <row r="1528" spans="1:3" ht="15.75">
      <c r="A1528" s="32"/>
      <c r="B1528" s="33"/>
      <c r="C1528" s="32"/>
    </row>
    <row r="1529" spans="1:3" ht="15.75">
      <c r="A1529" s="32"/>
      <c r="B1529" s="33"/>
      <c r="C1529" s="32"/>
    </row>
    <row r="1530" spans="1:3" ht="15.75">
      <c r="A1530" s="32"/>
      <c r="B1530" s="33"/>
      <c r="C1530" s="32"/>
    </row>
    <row r="1531" spans="1:3" ht="15.75">
      <c r="A1531" s="32"/>
      <c r="B1531" s="33"/>
      <c r="C1531" s="32"/>
    </row>
    <row r="1532" spans="1:3" ht="15.75">
      <c r="A1532" s="32"/>
      <c r="B1532" s="33"/>
      <c r="C1532" s="32"/>
    </row>
    <row r="1533" spans="1:3" ht="15.75">
      <c r="A1533" s="32"/>
      <c r="B1533" s="33"/>
      <c r="C1533" s="32"/>
    </row>
    <row r="1534" spans="1:3" ht="15.75">
      <c r="A1534" s="32"/>
      <c r="B1534" s="33"/>
      <c r="C1534" s="32"/>
    </row>
    <row r="1535" spans="1:3" ht="15.75">
      <c r="A1535" s="32"/>
      <c r="B1535" s="33"/>
      <c r="C1535" s="32"/>
    </row>
    <row r="1536" spans="1:3" ht="15.75">
      <c r="A1536" s="32"/>
      <c r="B1536" s="33"/>
      <c r="C1536" s="32"/>
    </row>
    <row r="1537" spans="1:3" ht="15.75">
      <c r="A1537" s="32"/>
      <c r="B1537" s="33"/>
      <c r="C1537" s="32"/>
    </row>
    <row r="1538" spans="1:3" ht="15.75">
      <c r="A1538" s="32"/>
      <c r="B1538" s="33"/>
      <c r="C1538" s="32"/>
    </row>
    <row r="1539" spans="1:3" ht="15.75">
      <c r="A1539" s="32"/>
      <c r="B1539" s="33"/>
      <c r="C1539" s="32"/>
    </row>
    <row r="1540" spans="1:3" ht="15.75">
      <c r="A1540" s="32"/>
      <c r="B1540" s="33"/>
      <c r="C1540" s="32"/>
    </row>
    <row r="1541" spans="1:3" ht="15.75">
      <c r="A1541" s="32"/>
      <c r="B1541" s="33"/>
      <c r="C1541" s="32"/>
    </row>
    <row r="1542" spans="1:3" ht="15.75">
      <c r="A1542" s="32"/>
      <c r="B1542" s="33"/>
      <c r="C1542" s="32"/>
    </row>
    <row r="1543" spans="1:3" ht="15.75">
      <c r="A1543" s="32"/>
      <c r="B1543" s="33"/>
      <c r="C1543" s="32"/>
    </row>
    <row r="1544" spans="1:3" ht="15.75">
      <c r="A1544" s="32"/>
      <c r="B1544" s="33"/>
      <c r="C1544" s="32"/>
    </row>
    <row r="1545" spans="1:3" ht="15.75">
      <c r="A1545" s="32"/>
      <c r="B1545" s="33"/>
      <c r="C1545" s="32"/>
    </row>
    <row r="1546" spans="1:3" ht="15.75">
      <c r="A1546" s="32"/>
      <c r="B1546" s="33"/>
      <c r="C1546" s="32"/>
    </row>
    <row r="1547" spans="1:3" ht="15.75">
      <c r="A1547" s="32"/>
      <c r="B1547" s="33"/>
      <c r="C1547" s="32"/>
    </row>
    <row r="1548" spans="1:3" ht="15.75">
      <c r="A1548" s="32"/>
      <c r="B1548" s="33"/>
      <c r="C1548" s="32"/>
    </row>
    <row r="1549" spans="1:3" ht="15.75">
      <c r="A1549" s="32"/>
      <c r="B1549" s="33"/>
      <c r="C1549" s="32"/>
    </row>
    <row r="1550" spans="1:3" ht="15.75">
      <c r="A1550" s="32"/>
      <c r="B1550" s="33"/>
      <c r="C1550" s="32"/>
    </row>
    <row r="1551" spans="1:3" ht="15.75">
      <c r="A1551" s="32"/>
      <c r="B1551" s="33"/>
      <c r="C1551" s="32"/>
    </row>
    <row r="1552" spans="1:3" ht="15.75">
      <c r="A1552" s="32"/>
      <c r="B1552" s="33"/>
      <c r="C1552" s="32"/>
    </row>
    <row r="1553" spans="1:3" ht="15.75">
      <c r="A1553" s="32"/>
      <c r="B1553" s="33"/>
      <c r="C1553" s="32"/>
    </row>
    <row r="1554" spans="1:3" ht="15.75">
      <c r="A1554" s="32"/>
      <c r="B1554" s="33"/>
      <c r="C1554" s="32"/>
    </row>
    <row r="1555" spans="1:3" ht="15.75">
      <c r="A1555" s="32"/>
      <c r="B1555" s="33"/>
      <c r="C1555" s="32"/>
    </row>
    <row r="1556" spans="1:3" ht="15.75">
      <c r="A1556" s="32"/>
      <c r="B1556" s="33"/>
      <c r="C1556" s="32"/>
    </row>
    <row r="1557" spans="1:3" ht="15.75">
      <c r="A1557" s="32"/>
      <c r="B1557" s="33"/>
      <c r="C1557" s="32"/>
    </row>
    <row r="1558" spans="1:3" ht="15.75">
      <c r="A1558" s="32"/>
      <c r="B1558" s="33"/>
      <c r="C1558" s="32"/>
    </row>
    <row r="1559" spans="1:3" ht="15.75">
      <c r="A1559" s="32"/>
      <c r="B1559" s="33"/>
      <c r="C1559" s="32"/>
    </row>
    <row r="1560" spans="1:3" ht="15.75">
      <c r="A1560" s="32"/>
      <c r="B1560" s="33"/>
      <c r="C1560" s="32"/>
    </row>
    <row r="1561" spans="1:3" ht="15.75">
      <c r="A1561" s="32"/>
      <c r="B1561" s="33"/>
      <c r="C1561" s="32"/>
    </row>
    <row r="1562" spans="1:3" ht="15.75">
      <c r="A1562" s="32"/>
      <c r="B1562" s="33"/>
      <c r="C1562" s="32"/>
    </row>
    <row r="1563" spans="1:3" ht="15.75">
      <c r="A1563" s="32"/>
      <c r="B1563" s="33"/>
      <c r="C1563" s="32"/>
    </row>
    <row r="1564" spans="1:3" ht="15.75">
      <c r="A1564" s="32"/>
      <c r="B1564" s="33"/>
      <c r="C1564" s="32"/>
    </row>
    <row r="1565" spans="1:3" ht="15.75">
      <c r="A1565" s="32"/>
      <c r="B1565" s="33"/>
      <c r="C1565" s="32"/>
    </row>
    <row r="1566" spans="1:3" ht="15.75">
      <c r="A1566" s="32"/>
      <c r="B1566" s="33"/>
      <c r="C1566" s="32"/>
    </row>
    <row r="1567" spans="1:3" ht="15.75">
      <c r="A1567" s="32"/>
      <c r="B1567" s="33"/>
      <c r="C1567" s="32"/>
    </row>
    <row r="1568" spans="1:3" ht="15.75">
      <c r="A1568" s="32"/>
      <c r="B1568" s="33"/>
      <c r="C1568" s="32"/>
    </row>
    <row r="1569" spans="1:3" ht="15.75">
      <c r="A1569" s="32"/>
      <c r="B1569" s="33"/>
      <c r="C1569" s="32"/>
    </row>
    <row r="1570" spans="1:3" ht="15.75">
      <c r="A1570" s="32"/>
      <c r="B1570" s="33"/>
      <c r="C1570" s="32"/>
    </row>
    <row r="1571" spans="1:3" ht="15.75">
      <c r="A1571" s="32"/>
      <c r="B1571" s="33"/>
      <c r="C1571" s="32"/>
    </row>
    <row r="1572" spans="1:3" ht="15.75">
      <c r="A1572" s="32"/>
      <c r="B1572" s="33"/>
      <c r="C1572" s="32"/>
    </row>
    <row r="1573" spans="1:3" ht="15.75">
      <c r="A1573" s="32"/>
      <c r="B1573" s="33"/>
      <c r="C1573" s="32"/>
    </row>
    <row r="1574" spans="1:2" ht="15.75">
      <c r="A1574" s="32"/>
      <c r="B1574" s="33"/>
    </row>
    <row r="1575" spans="1:3" ht="15.75">
      <c r="A1575" s="32"/>
      <c r="B1575" s="33"/>
      <c r="C1575" s="32"/>
    </row>
    <row r="1576" spans="1:3" ht="15.75">
      <c r="A1576" s="32"/>
      <c r="B1576" s="33"/>
      <c r="C1576" s="32"/>
    </row>
    <row r="1577" spans="1:3" ht="15.75">
      <c r="A1577" s="32"/>
      <c r="B1577" s="33"/>
      <c r="C1577" s="32"/>
    </row>
    <row r="1578" spans="1:3" ht="15.75">
      <c r="A1578" s="32"/>
      <c r="B1578" s="33"/>
      <c r="C1578" s="32"/>
    </row>
    <row r="1579" spans="1:3" ht="15.75">
      <c r="A1579" s="32"/>
      <c r="B1579" s="33"/>
      <c r="C1579" s="32"/>
    </row>
    <row r="1580" spans="1:3" ht="15.75">
      <c r="A1580" s="32"/>
      <c r="B1580" s="33"/>
      <c r="C1580" s="32"/>
    </row>
    <row r="1581" spans="1:3" ht="15.75">
      <c r="A1581" s="32"/>
      <c r="B1581" s="33"/>
      <c r="C1581" s="32"/>
    </row>
    <row r="1582" spans="1:3" ht="15.75">
      <c r="A1582" s="32"/>
      <c r="B1582" s="33"/>
      <c r="C1582" s="32"/>
    </row>
    <row r="1583" spans="1:3" ht="15.75">
      <c r="A1583" s="32"/>
      <c r="B1583" s="33"/>
      <c r="C1583" s="32"/>
    </row>
    <row r="1584" spans="1:3" ht="15.75">
      <c r="A1584" s="32"/>
      <c r="B1584" s="33"/>
      <c r="C1584" s="32"/>
    </row>
    <row r="1585" spans="1:3" ht="15.75">
      <c r="A1585" s="32"/>
      <c r="B1585" s="33"/>
      <c r="C1585" s="32"/>
    </row>
    <row r="1586" spans="1:3" ht="15.75">
      <c r="A1586" s="32"/>
      <c r="B1586" s="33"/>
      <c r="C1586" s="32"/>
    </row>
    <row r="1587" spans="1:3" ht="15.75">
      <c r="A1587" s="32"/>
      <c r="B1587" s="33"/>
      <c r="C1587" s="32"/>
    </row>
    <row r="1588" spans="1:3" ht="15.75">
      <c r="A1588" s="32"/>
      <c r="B1588" s="33"/>
      <c r="C1588" s="32"/>
    </row>
    <row r="1589" spans="1:3" ht="15.75">
      <c r="A1589" s="32"/>
      <c r="B1589" s="33"/>
      <c r="C1589" s="32"/>
    </row>
    <row r="1590" spans="1:3" ht="15.75">
      <c r="A1590" s="32"/>
      <c r="B1590" s="33"/>
      <c r="C1590" s="32"/>
    </row>
    <row r="1591" spans="1:3" ht="15.75">
      <c r="A1591" s="32"/>
      <c r="B1591" s="33"/>
      <c r="C1591" s="32"/>
    </row>
    <row r="1592" spans="1:3" ht="15.75">
      <c r="A1592" s="32"/>
      <c r="B1592" s="33"/>
      <c r="C1592" s="32"/>
    </row>
    <row r="1593" spans="1:3" ht="15.75">
      <c r="A1593" s="32"/>
      <c r="B1593" s="33"/>
      <c r="C1593" s="32"/>
    </row>
    <row r="1594" spans="1:3" ht="15.75">
      <c r="A1594" s="32"/>
      <c r="B1594" s="33"/>
      <c r="C1594" s="32"/>
    </row>
    <row r="1595" spans="1:3" ht="15.75">
      <c r="A1595" s="32"/>
      <c r="B1595" s="33"/>
      <c r="C1595" s="32"/>
    </row>
    <row r="1596" spans="1:3" ht="15.75">
      <c r="A1596" s="32"/>
      <c r="B1596" s="33"/>
      <c r="C1596" s="32"/>
    </row>
    <row r="1597" spans="1:3" ht="15.75">
      <c r="A1597" s="32"/>
      <c r="B1597" s="33"/>
      <c r="C1597" s="32"/>
    </row>
    <row r="1598" spans="1:3" ht="15.75">
      <c r="A1598" s="32"/>
      <c r="B1598" s="33"/>
      <c r="C1598" s="32"/>
    </row>
    <row r="1599" spans="1:3" ht="15.75">
      <c r="A1599" s="32"/>
      <c r="B1599" s="33"/>
      <c r="C1599" s="32"/>
    </row>
    <row r="1600" spans="1:3" ht="15.75">
      <c r="A1600" s="32"/>
      <c r="B1600" s="33"/>
      <c r="C1600" s="32"/>
    </row>
    <row r="1601" spans="1:3" ht="15.75">
      <c r="A1601" s="32"/>
      <c r="B1601" s="33"/>
      <c r="C1601" s="32"/>
    </row>
    <row r="1602" spans="1:3" ht="15.75">
      <c r="A1602" s="32"/>
      <c r="B1602" s="33"/>
      <c r="C1602" s="32"/>
    </row>
    <row r="1603" spans="1:3" ht="15.75">
      <c r="A1603" s="32"/>
      <c r="B1603" s="33"/>
      <c r="C1603" s="32"/>
    </row>
    <row r="1604" spans="1:3" ht="15.75">
      <c r="A1604" s="32"/>
      <c r="B1604" s="33"/>
      <c r="C1604" s="32"/>
    </row>
    <row r="1605" spans="1:3" ht="15.75">
      <c r="A1605" s="32"/>
      <c r="B1605" s="33"/>
      <c r="C1605" s="32"/>
    </row>
    <row r="1606" spans="1:3" ht="15.75">
      <c r="A1606" s="32"/>
      <c r="B1606" s="33"/>
      <c r="C1606" s="32"/>
    </row>
    <row r="1607" spans="1:3" ht="15.75">
      <c r="A1607" s="32"/>
      <c r="B1607" s="33"/>
      <c r="C1607" s="32"/>
    </row>
    <row r="1608" spans="1:3" ht="15.75">
      <c r="A1608" s="32"/>
      <c r="B1608" s="33"/>
      <c r="C1608" s="32"/>
    </row>
    <row r="1609" spans="1:3" ht="15.75">
      <c r="A1609" s="32"/>
      <c r="B1609" s="33"/>
      <c r="C1609" s="32"/>
    </row>
    <row r="1610" spans="1:3" ht="15.75">
      <c r="A1610" s="32"/>
      <c r="B1610" s="33"/>
      <c r="C1610" s="32"/>
    </row>
    <row r="1611" spans="1:3" ht="15.75">
      <c r="A1611" s="32"/>
      <c r="B1611" s="33"/>
      <c r="C1611" s="32"/>
    </row>
    <row r="1612" spans="1:3" ht="15.75">
      <c r="A1612" s="32"/>
      <c r="B1612" s="33"/>
      <c r="C1612" s="32"/>
    </row>
    <row r="1613" spans="1:3" ht="15.75">
      <c r="A1613" s="32"/>
      <c r="B1613" s="33"/>
      <c r="C1613" s="32"/>
    </row>
    <row r="1614" spans="1:3" ht="15.75">
      <c r="A1614" s="32"/>
      <c r="B1614" s="33"/>
      <c r="C1614" s="32"/>
    </row>
    <row r="1615" spans="1:3" ht="15.75">
      <c r="A1615" s="32"/>
      <c r="B1615" s="33"/>
      <c r="C1615" s="32"/>
    </row>
    <row r="1616" spans="1:3" ht="15.75">
      <c r="A1616" s="32"/>
      <c r="B1616" s="33"/>
      <c r="C1616" s="32"/>
    </row>
    <row r="1617" spans="1:3" ht="15.75">
      <c r="A1617" s="32"/>
      <c r="B1617" s="33"/>
      <c r="C1617" s="32"/>
    </row>
    <row r="1618" spans="1:3" ht="15.75">
      <c r="A1618" s="32"/>
      <c r="B1618" s="33"/>
      <c r="C1618" s="32"/>
    </row>
    <row r="1619" spans="1:3" ht="15.75">
      <c r="A1619" s="32"/>
      <c r="B1619" s="33"/>
      <c r="C1619" s="32"/>
    </row>
    <row r="1620" spans="1:3" ht="15.75">
      <c r="A1620" s="32"/>
      <c r="B1620" s="33"/>
      <c r="C1620" s="32"/>
    </row>
    <row r="1621" spans="1:3" ht="15.75">
      <c r="A1621" s="32"/>
      <c r="B1621" s="33"/>
      <c r="C1621" s="32"/>
    </row>
    <row r="1622" spans="1:3" ht="15.75">
      <c r="A1622" s="32"/>
      <c r="B1622" s="33"/>
      <c r="C1622" s="32"/>
    </row>
    <row r="1623" spans="1:3" ht="15.75">
      <c r="A1623" s="32"/>
      <c r="B1623" s="33"/>
      <c r="C1623" s="32"/>
    </row>
    <row r="1624" spans="1:3" ht="15.75">
      <c r="A1624" s="32"/>
      <c r="B1624" s="33"/>
      <c r="C1624" s="32"/>
    </row>
    <row r="1625" spans="1:3" ht="15.75">
      <c r="A1625" s="32"/>
      <c r="B1625" s="33"/>
      <c r="C1625" s="32"/>
    </row>
    <row r="1626" spans="1:3" ht="15.75">
      <c r="A1626" s="32"/>
      <c r="B1626" s="33"/>
      <c r="C1626" s="32"/>
    </row>
    <row r="1627" spans="1:3" ht="15.75">
      <c r="A1627" s="32"/>
      <c r="B1627" s="33"/>
      <c r="C1627" s="32"/>
    </row>
    <row r="1628" spans="1:3" ht="15.75">
      <c r="A1628" s="32"/>
      <c r="B1628" s="33"/>
      <c r="C1628" s="32"/>
    </row>
    <row r="1629" spans="1:3" ht="15.75">
      <c r="A1629" s="32"/>
      <c r="B1629" s="33"/>
      <c r="C1629" s="32"/>
    </row>
    <row r="1630" spans="1:3" ht="15.75">
      <c r="A1630" s="32"/>
      <c r="B1630" s="33"/>
      <c r="C1630" s="32"/>
    </row>
    <row r="1631" spans="1:3" ht="15.75">
      <c r="A1631" s="32"/>
      <c r="B1631" s="33"/>
      <c r="C1631" s="32"/>
    </row>
    <row r="1632" spans="1:3" ht="15.75">
      <c r="A1632" s="32"/>
      <c r="B1632" s="33"/>
      <c r="C1632" s="32"/>
    </row>
    <row r="1633" spans="1:3" ht="15.75">
      <c r="A1633" s="32"/>
      <c r="B1633" s="33"/>
      <c r="C1633" s="32"/>
    </row>
    <row r="1634" spans="1:3" ht="15.75">
      <c r="A1634" s="32"/>
      <c r="B1634" s="33"/>
      <c r="C1634" s="32"/>
    </row>
    <row r="1635" spans="1:3" ht="15.75">
      <c r="A1635" s="32"/>
      <c r="B1635" s="33"/>
      <c r="C1635" s="32"/>
    </row>
    <row r="1636" spans="1:3" ht="15.75">
      <c r="A1636" s="32"/>
      <c r="B1636" s="33"/>
      <c r="C1636" s="32"/>
    </row>
    <row r="1637" spans="1:3" ht="15.75">
      <c r="A1637" s="32"/>
      <c r="B1637" s="33"/>
      <c r="C1637" s="32"/>
    </row>
    <row r="1638" spans="1:3" ht="15.75">
      <c r="A1638" s="32"/>
      <c r="B1638" s="33"/>
      <c r="C1638" s="32"/>
    </row>
    <row r="1639" spans="1:3" ht="15.75">
      <c r="A1639" s="32"/>
      <c r="B1639" s="33"/>
      <c r="C1639" s="32"/>
    </row>
    <row r="1640" spans="1:3" ht="15.75">
      <c r="A1640" s="32"/>
      <c r="B1640" s="33"/>
      <c r="C1640" s="32"/>
    </row>
    <row r="1641" spans="1:3" ht="15.75">
      <c r="A1641" s="32"/>
      <c r="B1641" s="33"/>
      <c r="C1641" s="32"/>
    </row>
    <row r="1642" spans="1:3" ht="15.75">
      <c r="A1642" s="32"/>
      <c r="B1642" s="33"/>
      <c r="C1642" s="32"/>
    </row>
    <row r="1643" spans="1:3" ht="15.75">
      <c r="A1643" s="32"/>
      <c r="B1643" s="33"/>
      <c r="C1643" s="32"/>
    </row>
    <row r="1644" spans="1:3" ht="15.75">
      <c r="A1644" s="32"/>
      <c r="B1644" s="33"/>
      <c r="C1644" s="32"/>
    </row>
    <row r="1645" spans="1:3" ht="15.75">
      <c r="A1645" s="32"/>
      <c r="B1645" s="33"/>
      <c r="C1645" s="32"/>
    </row>
    <row r="1646" spans="1:3" ht="15.75">
      <c r="A1646" s="32"/>
      <c r="B1646" s="33"/>
      <c r="C1646" s="32"/>
    </row>
    <row r="1647" spans="1:3" ht="15.75">
      <c r="A1647" s="32"/>
      <c r="B1647" s="33"/>
      <c r="C1647" s="32"/>
    </row>
    <row r="1648" spans="1:3" ht="15.75">
      <c r="A1648" s="32"/>
      <c r="B1648" s="33"/>
      <c r="C1648" s="32"/>
    </row>
    <row r="1649" spans="1:3" ht="15.75">
      <c r="A1649" s="32"/>
      <c r="B1649" s="33"/>
      <c r="C1649" s="32"/>
    </row>
    <row r="1650" spans="1:3" ht="15.75">
      <c r="A1650" s="32"/>
      <c r="B1650" s="33"/>
      <c r="C1650" s="32"/>
    </row>
    <row r="1651" spans="1:3" ht="15.75">
      <c r="A1651" s="32"/>
      <c r="B1651" s="33"/>
      <c r="C1651" s="32"/>
    </row>
    <row r="1652" spans="1:3" ht="15.75">
      <c r="A1652" s="32"/>
      <c r="B1652" s="33"/>
      <c r="C1652" s="32"/>
    </row>
    <row r="1653" spans="1:3" ht="15.75">
      <c r="A1653" s="32"/>
      <c r="B1653" s="33"/>
      <c r="C1653" s="32"/>
    </row>
    <row r="1654" spans="1:3" ht="15.75">
      <c r="A1654" s="32"/>
      <c r="B1654" s="33"/>
      <c r="C1654" s="32"/>
    </row>
    <row r="1655" spans="1:3" ht="15.75">
      <c r="A1655" s="32"/>
      <c r="B1655" s="33"/>
      <c r="C1655" s="32"/>
    </row>
    <row r="1656" spans="1:3" ht="15.75">
      <c r="A1656" s="32"/>
      <c r="B1656" s="33"/>
      <c r="C1656" s="32"/>
    </row>
    <row r="1657" spans="1:3" ht="15.75">
      <c r="A1657" s="32"/>
      <c r="B1657" s="33"/>
      <c r="C1657" s="32"/>
    </row>
    <row r="1658" spans="1:3" ht="15.75">
      <c r="A1658" s="32"/>
      <c r="B1658" s="33"/>
      <c r="C1658" s="32"/>
    </row>
    <row r="1659" spans="1:3" ht="15.75">
      <c r="A1659" s="32"/>
      <c r="B1659" s="33"/>
      <c r="C1659" s="32"/>
    </row>
    <row r="1660" spans="1:3" ht="15.75">
      <c r="A1660" s="32"/>
      <c r="B1660" s="33"/>
      <c r="C1660" s="32"/>
    </row>
    <row r="1661" spans="1:3" ht="15.75">
      <c r="A1661" s="32"/>
      <c r="B1661" s="33"/>
      <c r="C1661" s="32"/>
    </row>
    <row r="1662" spans="1:3" ht="15.75">
      <c r="A1662" s="32"/>
      <c r="B1662" s="33"/>
      <c r="C1662" s="32"/>
    </row>
    <row r="1663" spans="1:3" ht="15.75">
      <c r="A1663" s="32"/>
      <c r="B1663" s="33"/>
      <c r="C1663" s="32"/>
    </row>
    <row r="1664" spans="1:3" ht="15.75">
      <c r="A1664" s="32"/>
      <c r="B1664" s="33"/>
      <c r="C1664" s="32"/>
    </row>
    <row r="1665" spans="1:3" ht="15.75">
      <c r="A1665" s="32"/>
      <c r="B1665" s="33"/>
      <c r="C1665" s="32"/>
    </row>
    <row r="1666" spans="1:3" ht="15.75">
      <c r="A1666" s="32"/>
      <c r="B1666" s="33"/>
      <c r="C1666" s="32"/>
    </row>
    <row r="1667" spans="1:3" ht="15.75">
      <c r="A1667" s="32"/>
      <c r="B1667" s="33"/>
      <c r="C1667" s="32"/>
    </row>
    <row r="1668" spans="1:3" ht="15.75">
      <c r="A1668" s="32"/>
      <c r="B1668" s="33"/>
      <c r="C1668" s="32"/>
    </row>
    <row r="1669" spans="1:3" ht="15.75">
      <c r="A1669" s="32"/>
      <c r="B1669" s="33"/>
      <c r="C1669" s="32"/>
    </row>
    <row r="1670" spans="1:3" ht="15.75">
      <c r="A1670" s="32"/>
      <c r="B1670" s="33"/>
      <c r="C1670" s="32"/>
    </row>
    <row r="1671" spans="1:3" ht="15.75">
      <c r="A1671" s="32"/>
      <c r="B1671" s="33"/>
      <c r="C1671" s="32"/>
    </row>
    <row r="1672" spans="1:3" ht="15.75">
      <c r="A1672" s="32"/>
      <c r="B1672" s="33"/>
      <c r="C1672" s="32"/>
    </row>
    <row r="1673" spans="1:3" ht="15.75">
      <c r="A1673" s="32"/>
      <c r="B1673" s="33"/>
      <c r="C1673" s="32"/>
    </row>
    <row r="1674" spans="1:3" ht="15.75">
      <c r="A1674" s="32"/>
      <c r="B1674" s="33"/>
      <c r="C1674" s="32"/>
    </row>
    <row r="1675" spans="1:3" ht="15.75">
      <c r="A1675" s="32"/>
      <c r="B1675" s="33"/>
      <c r="C1675" s="32"/>
    </row>
    <row r="1676" spans="1:3" ht="15.75">
      <c r="A1676" s="32"/>
      <c r="B1676" s="33"/>
      <c r="C1676" s="32"/>
    </row>
    <row r="1677" spans="1:3" ht="15.75">
      <c r="A1677" s="32"/>
      <c r="B1677" s="33"/>
      <c r="C1677" s="32"/>
    </row>
    <row r="1678" spans="1:3" ht="15.75">
      <c r="A1678" s="32"/>
      <c r="B1678" s="33"/>
      <c r="C1678" s="32"/>
    </row>
    <row r="1679" spans="1:3" ht="15.75">
      <c r="A1679" s="32"/>
      <c r="B1679" s="33"/>
      <c r="C1679" s="32"/>
    </row>
    <row r="1680" spans="1:3" ht="15.75">
      <c r="A1680" s="32"/>
      <c r="B1680" s="33"/>
      <c r="C1680" s="32"/>
    </row>
    <row r="1681" spans="1:3" ht="15.75">
      <c r="A1681" s="32"/>
      <c r="B1681" s="33"/>
      <c r="C1681" s="32"/>
    </row>
    <row r="1682" spans="1:3" ht="15.75">
      <c r="A1682" s="32"/>
      <c r="B1682" s="33"/>
      <c r="C1682" s="32"/>
    </row>
    <row r="1683" spans="1:3" ht="15.75">
      <c r="A1683" s="32"/>
      <c r="B1683" s="33"/>
      <c r="C1683" s="32"/>
    </row>
    <row r="1684" spans="1:3" ht="15.75">
      <c r="A1684" s="32"/>
      <c r="B1684" s="33"/>
      <c r="C1684" s="32"/>
    </row>
    <row r="1685" spans="1:3" ht="15.75">
      <c r="A1685" s="32"/>
      <c r="B1685" s="33"/>
      <c r="C1685" s="32"/>
    </row>
    <row r="1686" spans="1:3" ht="15.75">
      <c r="A1686" s="32"/>
      <c r="B1686" s="33"/>
      <c r="C1686" s="32"/>
    </row>
    <row r="1687" spans="1:3" ht="15.75">
      <c r="A1687" s="32"/>
      <c r="B1687" s="33"/>
      <c r="C1687" s="32"/>
    </row>
    <row r="1688" spans="1:3" ht="15.75">
      <c r="A1688" s="32"/>
      <c r="B1688" s="33"/>
      <c r="C1688" s="32"/>
    </row>
    <row r="1689" spans="1:3" ht="15.75">
      <c r="A1689" s="32"/>
      <c r="B1689" s="33"/>
      <c r="C1689" s="32"/>
    </row>
    <row r="1690" spans="1:3" ht="15.75">
      <c r="A1690" s="32"/>
      <c r="B1690" s="33"/>
      <c r="C1690" s="32"/>
    </row>
    <row r="1691" spans="1:3" ht="15.75">
      <c r="A1691" s="32"/>
      <c r="B1691" s="33"/>
      <c r="C1691" s="32"/>
    </row>
    <row r="1692" spans="1:3" ht="15.75">
      <c r="A1692" s="32"/>
      <c r="B1692" s="33"/>
      <c r="C1692" s="32"/>
    </row>
    <row r="1693" spans="1:3" ht="15.75">
      <c r="A1693" s="32"/>
      <c r="B1693" s="33"/>
      <c r="C1693" s="32"/>
    </row>
    <row r="1694" spans="1:3" ht="15.75">
      <c r="A1694" s="32"/>
      <c r="B1694" s="33"/>
      <c r="C1694" s="32"/>
    </row>
    <row r="1695" spans="1:3" ht="15.75">
      <c r="A1695" s="32"/>
      <c r="B1695" s="33"/>
      <c r="C1695" s="32"/>
    </row>
    <row r="1696" spans="1:3" ht="15.75">
      <c r="A1696" s="32"/>
      <c r="B1696" s="33"/>
      <c r="C1696" s="32"/>
    </row>
    <row r="1697" spans="1:3" ht="15.75">
      <c r="A1697" s="32"/>
      <c r="B1697" s="33"/>
      <c r="C1697" s="32"/>
    </row>
    <row r="1698" spans="1:3" ht="15.75">
      <c r="A1698" s="32"/>
      <c r="B1698" s="33"/>
      <c r="C1698" s="32"/>
    </row>
    <row r="1699" spans="1:3" ht="15.75">
      <c r="A1699" s="32"/>
      <c r="B1699" s="33"/>
      <c r="C1699" s="32"/>
    </row>
    <row r="1700" spans="1:3" ht="15.75">
      <c r="A1700" s="32"/>
      <c r="B1700" s="33"/>
      <c r="C1700" s="32"/>
    </row>
    <row r="1701" spans="1:3" ht="15.75">
      <c r="A1701" s="32"/>
      <c r="B1701" s="33"/>
      <c r="C1701" s="32"/>
    </row>
    <row r="1702" spans="1:3" ht="15.75">
      <c r="A1702" s="32"/>
      <c r="B1702" s="33"/>
      <c r="C1702" s="32"/>
    </row>
    <row r="1703" spans="1:3" ht="15.75">
      <c r="A1703" s="32"/>
      <c r="B1703" s="33"/>
      <c r="C1703" s="32"/>
    </row>
    <row r="1704" spans="1:3" ht="15.75">
      <c r="A1704" s="32"/>
      <c r="B1704" s="33"/>
      <c r="C1704" s="32"/>
    </row>
    <row r="1705" spans="1:3" ht="15.75">
      <c r="A1705" s="32"/>
      <c r="B1705" s="33"/>
      <c r="C1705" s="32"/>
    </row>
    <row r="1706" spans="1:3" ht="15.75">
      <c r="A1706" s="32"/>
      <c r="B1706" s="33"/>
      <c r="C1706" s="32"/>
    </row>
    <row r="1707" spans="1:3" ht="15.75">
      <c r="A1707" s="32"/>
      <c r="B1707" s="33"/>
      <c r="C1707" s="32"/>
    </row>
    <row r="1708" spans="1:3" ht="15.75">
      <c r="A1708" s="32"/>
      <c r="B1708" s="33"/>
      <c r="C1708" s="32"/>
    </row>
    <row r="1709" spans="1:3" ht="15.75">
      <c r="A1709" s="32"/>
      <c r="B1709" s="33"/>
      <c r="C1709" s="32"/>
    </row>
    <row r="1710" spans="1:3" ht="15.75">
      <c r="A1710" s="32"/>
      <c r="B1710" s="33"/>
      <c r="C1710" s="32"/>
    </row>
    <row r="1711" spans="1:3" ht="15.75">
      <c r="A1711" s="32"/>
      <c r="B1711" s="33"/>
      <c r="C1711" s="32"/>
    </row>
    <row r="1712" spans="1:3" ht="15.75">
      <c r="A1712" s="32"/>
      <c r="B1712" s="33"/>
      <c r="C1712" s="32"/>
    </row>
    <row r="1713" spans="1:3" ht="15.75">
      <c r="A1713" s="32"/>
      <c r="B1713" s="33"/>
      <c r="C1713" s="32"/>
    </row>
    <row r="1714" spans="1:3" ht="15.75">
      <c r="A1714" s="32"/>
      <c r="B1714" s="33"/>
      <c r="C1714" s="32"/>
    </row>
    <row r="1715" spans="1:3" ht="15.75">
      <c r="A1715" s="32"/>
      <c r="B1715" s="33"/>
      <c r="C1715" s="32"/>
    </row>
    <row r="1716" spans="1:3" ht="15.75">
      <c r="A1716" s="32"/>
      <c r="B1716" s="33"/>
      <c r="C1716" s="32"/>
    </row>
    <row r="1717" spans="1:3" ht="15.75">
      <c r="A1717" s="32"/>
      <c r="B1717" s="33"/>
      <c r="C1717" s="32"/>
    </row>
  </sheetData>
  <sheetProtection/>
  <mergeCells count="42">
    <mergeCell ref="C845:G845"/>
    <mergeCell ref="C852:G852"/>
    <mergeCell ref="C854:G854"/>
    <mergeCell ref="A630:A631"/>
    <mergeCell ref="A672:A673"/>
    <mergeCell ref="C860:G860"/>
    <mergeCell ref="A811:G811"/>
    <mergeCell ref="A750:G750"/>
    <mergeCell ref="A843:G843"/>
    <mergeCell ref="C856:G856"/>
    <mergeCell ref="C859:G859"/>
    <mergeCell ref="C858:G858"/>
    <mergeCell ref="C850:G850"/>
    <mergeCell ref="C848:G848"/>
    <mergeCell ref="C846:G846"/>
    <mergeCell ref="B628:B629"/>
    <mergeCell ref="C628:C629"/>
    <mergeCell ref="E628:E629"/>
    <mergeCell ref="F628:F629"/>
    <mergeCell ref="G628:G629"/>
    <mergeCell ref="A3:A4"/>
    <mergeCell ref="E3:G3"/>
    <mergeCell ref="A173:G174"/>
    <mergeCell ref="A383:G384"/>
    <mergeCell ref="A389:G389"/>
    <mergeCell ref="A376:G376"/>
    <mergeCell ref="A595:G595"/>
    <mergeCell ref="A628:A629"/>
    <mergeCell ref="F1:G1"/>
    <mergeCell ref="A614:G614"/>
    <mergeCell ref="A2:G2"/>
    <mergeCell ref="A5:G5"/>
    <mergeCell ref="A76:G76"/>
    <mergeCell ref="D628:D629"/>
    <mergeCell ref="A388:G388"/>
    <mergeCell ref="A386:G386"/>
    <mergeCell ref="B712:B713"/>
    <mergeCell ref="C712:C713"/>
    <mergeCell ref="D712:D713"/>
    <mergeCell ref="E712:E713"/>
    <mergeCell ref="F712:F713"/>
    <mergeCell ref="G712:G713"/>
  </mergeCells>
  <printOptions/>
  <pageMargins left="0.35433070866141736" right="0.15748031496062992" top="0.7086614173228347" bottom="0.5118110236220472" header="0.4330708661417323" footer="0.1968503937007874"/>
  <pageSetup horizontalDpi="120" verticalDpi="120" orientation="portrait" paperSize="9" r:id="rId2"/>
  <headerFooter alignWithMargins="0">
    <oddFooter>&amp;C&amp;10&amp;P&amp;12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I30" sqref="I30"/>
    </sheetView>
  </sheetViews>
  <sheetFormatPr defaultColWidth="8.796875" defaultRowHeight="15"/>
  <cols>
    <col min="2" max="2" width="9" style="0" customWidth="1"/>
    <col min="3" max="3" width="9.3984375" style="0" bestFit="1" customWidth="1"/>
    <col min="4" max="5" width="11.3984375" style="0" bestFit="1" customWidth="1"/>
    <col min="10" max="10" width="11.3984375" style="0" bestFit="1" customWidth="1"/>
    <col min="14" max="17" width="11.3984375" style="0" bestFit="1" customWidth="1"/>
  </cols>
  <sheetData>
    <row r="2" spans="2:17" ht="31.5" customHeight="1"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5"/>
      <c r="P2" s="196"/>
      <c r="Q2" s="196"/>
    </row>
    <row r="3" spans="2:17" ht="15.75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5"/>
      <c r="N3" s="195"/>
      <c r="O3" s="195"/>
      <c r="P3" s="196"/>
      <c r="Q3" s="196"/>
    </row>
    <row r="4" spans="2:17" ht="15.7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5"/>
      <c r="N4" s="195"/>
      <c r="O4" s="195"/>
      <c r="P4" s="196"/>
      <c r="Q4" s="196"/>
    </row>
    <row r="5" spans="2:17" ht="15.75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5"/>
      <c r="N5" s="195"/>
      <c r="O5" s="195"/>
      <c r="P5" s="196"/>
      <c r="Q5" s="196"/>
    </row>
    <row r="6" spans="2:17" ht="15.75"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5"/>
      <c r="N6" s="195"/>
      <c r="O6" s="195"/>
      <c r="P6" s="196"/>
      <c r="Q6" s="196"/>
    </row>
    <row r="7" spans="2:17" ht="15.75"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195"/>
      <c r="O7" s="195"/>
      <c r="P7" s="196"/>
      <c r="Q7" s="196"/>
    </row>
    <row r="8" spans="2:17" ht="15.75"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5"/>
      <c r="N8" s="195"/>
      <c r="O8" s="195"/>
      <c r="P8" s="196"/>
      <c r="Q8" s="196"/>
    </row>
    <row r="9" spans="2:17" ht="15.75"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5"/>
      <c r="N9" s="195"/>
      <c r="O9" s="195"/>
      <c r="P9" s="195"/>
      <c r="Q9" s="195"/>
    </row>
    <row r="10" spans="2:17" ht="15.75"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66"/>
      <c r="N10" s="166"/>
      <c r="O10" s="166"/>
      <c r="P10" s="197"/>
      <c r="Q10" s="197"/>
    </row>
    <row r="11" spans="2:17" ht="15.75"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</row>
    <row r="12" spans="2:17" ht="15.75"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8"/>
      <c r="O12" s="198"/>
      <c r="P12" s="198"/>
      <c r="Q12" s="198"/>
    </row>
    <row r="13" spans="2:17" ht="15.75"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</row>
    <row r="14" spans="2:17" ht="15.75"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</row>
    <row r="15" spans="2:17" ht="15.75"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5"/>
      <c r="N15" s="195"/>
      <c r="O15" s="195"/>
      <c r="P15" s="196"/>
      <c r="Q15" s="196"/>
    </row>
    <row r="16" spans="2:17" ht="15.75"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5"/>
      <c r="N16" s="195"/>
      <c r="O16" s="195"/>
      <c r="P16" s="196"/>
      <c r="Q16" s="196"/>
    </row>
    <row r="17" spans="2:17" ht="15.75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5"/>
      <c r="N17" s="195"/>
      <c r="O17" s="195"/>
      <c r="P17" s="196"/>
      <c r="Q17" s="196"/>
    </row>
    <row r="18" spans="2:17" ht="15.75"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5"/>
      <c r="N18" s="195"/>
      <c r="O18" s="195"/>
      <c r="P18" s="196"/>
      <c r="Q18" s="196"/>
    </row>
    <row r="19" spans="2:17" ht="15.75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5"/>
      <c r="N19" s="195"/>
      <c r="O19" s="195"/>
      <c r="P19" s="196"/>
      <c r="Q19" s="196"/>
    </row>
    <row r="20" spans="2:17" ht="15.75"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5"/>
      <c r="N20" s="195"/>
      <c r="O20" s="195"/>
      <c r="P20" s="196"/>
      <c r="Q20" s="196"/>
    </row>
    <row r="21" spans="2:17" ht="15.75"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5"/>
      <c r="N21" s="195"/>
      <c r="O21" s="195"/>
      <c r="P21" s="196"/>
      <c r="Q21" s="196"/>
    </row>
    <row r="22" spans="2:17" ht="15.75"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5"/>
      <c r="N22" s="195"/>
      <c r="O22" s="195"/>
      <c r="P22" s="195"/>
      <c r="Q22" s="195"/>
    </row>
    <row r="23" spans="2:17" ht="15.75"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66"/>
      <c r="N23" s="166"/>
      <c r="O23" s="166"/>
      <c r="P23" s="197"/>
      <c r="Q23" s="197"/>
    </row>
    <row r="24" spans="2:17" ht="15.75"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8"/>
      <c r="O24" s="198"/>
      <c r="P24" s="198"/>
      <c r="Q24" s="198"/>
    </row>
    <row r="25" spans="2:17" ht="15.75"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8"/>
      <c r="O25" s="198"/>
      <c r="P25" s="198"/>
      <c r="Q25" s="198"/>
    </row>
    <row r="26" spans="2:17" ht="15.75"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</row>
    <row r="27" spans="2:17" ht="15.75"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</row>
    <row r="28" spans="2:17" ht="15.75">
      <c r="B28" s="194"/>
      <c r="C28" s="199"/>
      <c r="D28" s="199"/>
      <c r="E28" s="199"/>
      <c r="F28" s="199"/>
      <c r="G28" s="199"/>
      <c r="H28" s="194"/>
      <c r="I28" s="200"/>
      <c r="J28" s="200"/>
      <c r="K28" s="200"/>
      <c r="L28" s="201"/>
      <c r="M28" s="201"/>
      <c r="N28" s="194"/>
      <c r="O28" s="194"/>
      <c r="P28" s="194"/>
      <c r="Q28" s="194"/>
    </row>
    <row r="29" spans="2:17" ht="15.75">
      <c r="B29" s="194"/>
      <c r="C29" s="199"/>
      <c r="D29" s="199"/>
      <c r="E29" s="199"/>
      <c r="F29" s="199"/>
      <c r="G29" s="199"/>
      <c r="H29" s="194"/>
      <c r="I29" s="200"/>
      <c r="J29" s="200"/>
      <c r="K29" s="200"/>
      <c r="L29" s="201"/>
      <c r="M29" s="201"/>
      <c r="N29" s="194"/>
      <c r="O29" s="202"/>
      <c r="P29" s="194"/>
      <c r="Q29" s="194"/>
    </row>
    <row r="30" spans="2:17" ht="15.75">
      <c r="B30" s="194"/>
      <c r="C30" s="199"/>
      <c r="D30" s="199"/>
      <c r="E30" s="199"/>
      <c r="F30" s="199"/>
      <c r="G30" s="199"/>
      <c r="H30" s="194"/>
      <c r="I30" s="199"/>
      <c r="J30" s="199"/>
      <c r="K30" s="199"/>
      <c r="L30" s="196"/>
      <c r="M30" s="196"/>
      <c r="N30" s="194"/>
      <c r="O30" s="202"/>
      <c r="P30" s="194"/>
      <c r="Q30" s="194"/>
    </row>
    <row r="31" spans="2:17" ht="15.75">
      <c r="B31" s="194"/>
      <c r="C31" s="199"/>
      <c r="D31" s="199"/>
      <c r="E31" s="199"/>
      <c r="F31" s="199"/>
      <c r="G31" s="199"/>
      <c r="H31" s="194"/>
      <c r="I31" s="200"/>
      <c r="J31" s="200"/>
      <c r="K31" s="200"/>
      <c r="L31" s="201"/>
      <c r="M31" s="201"/>
      <c r="N31" s="194"/>
      <c r="O31" s="202"/>
      <c r="P31" s="194"/>
      <c r="Q31" s="194"/>
    </row>
    <row r="32" spans="2:17" ht="15.75">
      <c r="B32" s="194"/>
      <c r="C32" s="199"/>
      <c r="D32" s="199"/>
      <c r="E32" s="199"/>
      <c r="F32" s="199"/>
      <c r="G32" s="199"/>
      <c r="H32" s="194"/>
      <c r="I32" s="200"/>
      <c r="J32" s="203"/>
      <c r="K32" s="203"/>
      <c r="L32" s="197"/>
      <c r="M32" s="197"/>
      <c r="N32" s="194"/>
      <c r="O32" s="204"/>
      <c r="P32" s="194"/>
      <c r="Q32" s="194"/>
    </row>
    <row r="33" spans="2:17" ht="15.75">
      <c r="B33" s="194"/>
      <c r="C33" s="199"/>
      <c r="D33" s="199"/>
      <c r="E33" s="199"/>
      <c r="F33" s="199"/>
      <c r="G33" s="199"/>
      <c r="H33" s="194"/>
      <c r="I33" s="200"/>
      <c r="J33" s="200"/>
      <c r="K33" s="200"/>
      <c r="L33" s="201"/>
      <c r="M33" s="201"/>
      <c r="N33" s="194"/>
      <c r="O33" s="202"/>
      <c r="P33" s="194"/>
      <c r="Q33" s="194"/>
    </row>
    <row r="34" spans="2:17" ht="15.75">
      <c r="B34" s="194"/>
      <c r="C34" s="199"/>
      <c r="D34" s="199"/>
      <c r="E34" s="199"/>
      <c r="F34" s="199"/>
      <c r="G34" s="199"/>
      <c r="H34" s="194"/>
      <c r="I34" s="200"/>
      <c r="J34" s="200"/>
      <c r="K34" s="200"/>
      <c r="L34" s="201"/>
      <c r="M34" s="201"/>
      <c r="N34" s="194"/>
      <c r="O34" s="202"/>
      <c r="P34" s="194"/>
      <c r="Q34" s="194"/>
    </row>
    <row r="35" spans="2:17" ht="15.75">
      <c r="B35" s="194"/>
      <c r="C35" s="199"/>
      <c r="D35" s="199"/>
      <c r="E35" s="199"/>
      <c r="F35" s="199"/>
      <c r="G35" s="199"/>
      <c r="H35" s="194"/>
      <c r="I35" s="200"/>
      <c r="J35" s="200"/>
      <c r="K35" s="200"/>
      <c r="L35" s="201"/>
      <c r="M35" s="201"/>
      <c r="N35" s="194"/>
      <c r="O35" s="202"/>
      <c r="P35" s="194"/>
      <c r="Q35" s="194"/>
    </row>
    <row r="36" spans="2:17" ht="15.75">
      <c r="B36" s="194"/>
      <c r="C36" s="199"/>
      <c r="D36" s="199"/>
      <c r="E36" s="199"/>
      <c r="F36" s="199"/>
      <c r="G36" s="199"/>
      <c r="H36" s="194"/>
      <c r="I36" s="200"/>
      <c r="J36" s="200"/>
      <c r="K36" s="200"/>
      <c r="L36" s="200"/>
      <c r="M36" s="200"/>
      <c r="N36" s="194"/>
      <c r="O36" s="194"/>
      <c r="P36" s="194"/>
      <c r="Q36" s="194"/>
    </row>
    <row r="37" spans="2:17" ht="15.75">
      <c r="B37" s="194"/>
      <c r="C37" s="199"/>
      <c r="D37" s="199"/>
      <c r="E37" s="199"/>
      <c r="F37" s="199"/>
      <c r="G37" s="199"/>
      <c r="H37" s="194"/>
      <c r="I37" s="194"/>
      <c r="J37" s="194"/>
      <c r="K37" s="194"/>
      <c r="L37" s="194"/>
      <c r="M37" s="194"/>
      <c r="N37" s="194"/>
      <c r="O37" s="194"/>
      <c r="P37" s="194"/>
      <c r="Q37" s="194"/>
    </row>
    <row r="38" spans="2:17" ht="15.75">
      <c r="B38" s="194"/>
      <c r="C38" s="199"/>
      <c r="D38" s="199"/>
      <c r="E38" s="199"/>
      <c r="F38" s="199"/>
      <c r="G38" s="199"/>
      <c r="H38" s="194"/>
      <c r="I38" s="194"/>
      <c r="J38" s="198"/>
      <c r="K38" s="198"/>
      <c r="L38" s="198"/>
      <c r="M38" s="198"/>
      <c r="N38" s="194"/>
      <c r="O38" s="194"/>
      <c r="P38" s="194"/>
      <c r="Q38" s="194"/>
    </row>
    <row r="39" spans="2:17" ht="15.75">
      <c r="B39" s="194"/>
      <c r="C39" s="199"/>
      <c r="D39" s="199"/>
      <c r="E39" s="199"/>
      <c r="F39" s="199"/>
      <c r="G39" s="199"/>
      <c r="H39" s="194"/>
      <c r="I39" s="194"/>
      <c r="J39" s="194"/>
      <c r="K39" s="194"/>
      <c r="L39" s="194"/>
      <c r="M39" s="194"/>
      <c r="N39" s="194"/>
      <c r="O39" s="194"/>
      <c r="P39" s="194"/>
      <c r="Q39" s="194"/>
    </row>
    <row r="40" spans="2:17" ht="15.75">
      <c r="B40" s="194"/>
      <c r="C40" s="199"/>
      <c r="D40" s="199"/>
      <c r="E40" s="199"/>
      <c r="F40" s="199"/>
      <c r="G40" s="199"/>
      <c r="H40" s="194"/>
      <c r="I40" s="194"/>
      <c r="J40" s="194"/>
      <c r="K40" s="194"/>
      <c r="L40" s="194"/>
      <c r="M40" s="194"/>
      <c r="N40" s="194"/>
      <c r="O40" s="194"/>
      <c r="P40" s="194"/>
      <c r="Q40" s="194"/>
    </row>
    <row r="41" spans="2:17" ht="15.75">
      <c r="B41" s="194"/>
      <c r="C41" s="199"/>
      <c r="D41" s="199"/>
      <c r="E41" s="199"/>
      <c r="F41" s="199"/>
      <c r="G41" s="199"/>
      <c r="H41" s="194"/>
      <c r="I41" s="194"/>
      <c r="J41" s="194"/>
      <c r="K41" s="194"/>
      <c r="L41" s="194"/>
      <c r="M41" s="194"/>
      <c r="N41" s="194"/>
      <c r="O41" s="194"/>
      <c r="P41" s="194"/>
      <c r="Q41" s="194"/>
    </row>
    <row r="42" spans="2:17" ht="15.75">
      <c r="B42" s="194"/>
      <c r="C42" s="199"/>
      <c r="D42" s="199"/>
      <c r="E42" s="199"/>
      <c r="F42" s="199"/>
      <c r="G42" s="199"/>
      <c r="H42" s="194"/>
      <c r="I42" s="202"/>
      <c r="J42" s="194"/>
      <c r="K42" s="194"/>
      <c r="L42" s="194"/>
      <c r="M42" s="194"/>
      <c r="N42" s="194"/>
      <c r="O42" s="194"/>
      <c r="P42" s="194"/>
      <c r="Q42" s="194"/>
    </row>
    <row r="43" spans="2:17" ht="15.75">
      <c r="B43" s="194"/>
      <c r="C43" s="199"/>
      <c r="D43" s="199"/>
      <c r="E43" s="199"/>
      <c r="F43" s="199"/>
      <c r="G43" s="199"/>
      <c r="H43" s="194"/>
      <c r="I43" s="202"/>
      <c r="J43" s="194"/>
      <c r="K43" s="194"/>
      <c r="L43" s="194"/>
      <c r="M43" s="194"/>
      <c r="N43" s="194"/>
      <c r="O43" s="194"/>
      <c r="P43" s="194"/>
      <c r="Q43" s="194"/>
    </row>
    <row r="44" spans="2:17" ht="15.75">
      <c r="B44" s="194"/>
      <c r="C44" s="199"/>
      <c r="D44" s="199"/>
      <c r="E44" s="199"/>
      <c r="F44" s="199"/>
      <c r="G44" s="199"/>
      <c r="H44" s="194"/>
      <c r="I44" s="202"/>
      <c r="J44" s="194"/>
      <c r="K44" s="194"/>
      <c r="L44" s="194"/>
      <c r="M44" s="194"/>
      <c r="N44" s="194"/>
      <c r="O44" s="194"/>
      <c r="P44" s="194"/>
      <c r="Q44" s="194"/>
    </row>
    <row r="45" spans="2:17" ht="15.75">
      <c r="B45" s="194"/>
      <c r="C45" s="194"/>
      <c r="D45" s="194"/>
      <c r="E45" s="194"/>
      <c r="F45" s="199"/>
      <c r="G45" s="194"/>
      <c r="H45" s="194"/>
      <c r="I45" s="204"/>
      <c r="J45" s="194"/>
      <c r="K45" s="194"/>
      <c r="L45" s="194"/>
      <c r="M45" s="194"/>
      <c r="N45" s="194"/>
      <c r="O45" s="194"/>
      <c r="P45" s="194"/>
      <c r="Q45" s="194"/>
    </row>
    <row r="46" spans="2:17" ht="15.75">
      <c r="B46" s="194"/>
      <c r="C46" s="194"/>
      <c r="D46" s="198"/>
      <c r="E46" s="205"/>
      <c r="F46" s="205"/>
      <c r="G46" s="205"/>
      <c r="H46" s="194"/>
      <c r="I46" s="202"/>
      <c r="J46" s="194"/>
      <c r="K46" s="194"/>
      <c r="L46" s="194"/>
      <c r="M46" s="194"/>
      <c r="N46" s="194"/>
      <c r="O46" s="194"/>
      <c r="P46" s="194"/>
      <c r="Q46" s="194"/>
    </row>
    <row r="47" spans="2:17" ht="15.75">
      <c r="B47" s="194"/>
      <c r="C47" s="194"/>
      <c r="D47" s="194"/>
      <c r="E47" s="194"/>
      <c r="F47" s="194"/>
      <c r="G47" s="194"/>
      <c r="H47" s="194"/>
      <c r="I47" s="202"/>
      <c r="J47" s="194"/>
      <c r="K47" s="194"/>
      <c r="L47" s="194"/>
      <c r="M47" s="194"/>
      <c r="N47" s="194"/>
      <c r="O47" s="194"/>
      <c r="P47" s="194"/>
      <c r="Q47" s="194"/>
    </row>
    <row r="48" spans="2:17" ht="15.75">
      <c r="B48" s="194"/>
      <c r="C48" s="194"/>
      <c r="D48" s="194"/>
      <c r="E48" s="194"/>
      <c r="F48" s="194"/>
      <c r="G48" s="194"/>
      <c r="H48" s="194"/>
      <c r="I48" s="202"/>
      <c r="J48" s="194"/>
      <c r="K48" s="194"/>
      <c r="L48" s="194"/>
      <c r="M48" s="194"/>
      <c r="N48" s="194"/>
      <c r="O48" s="194"/>
      <c r="P48" s="194"/>
      <c r="Q48" s="194"/>
    </row>
    <row r="49" spans="2:17" ht="15.75"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</row>
    <row r="50" spans="2:17" ht="15.75"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H146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Пользователь Windows</cp:lastModifiedBy>
  <cp:lastPrinted>2018-08-14T10:08:36Z</cp:lastPrinted>
  <dcterms:created xsi:type="dcterms:W3CDTF">1998-09-04T04:32:29Z</dcterms:created>
  <dcterms:modified xsi:type="dcterms:W3CDTF">2018-08-28T12:58:56Z</dcterms:modified>
  <cp:category/>
  <cp:version/>
  <cp:contentType/>
  <cp:contentStatus/>
</cp:coreProperties>
</file>