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прил 3" sheetId="1" r:id="rId1"/>
    <sheet name="прил4" sheetId="2" r:id="rId2"/>
    <sheet name="прил 5" sheetId="3" r:id="rId3"/>
  </sheets>
  <definedNames>
    <definedName name="_xlnm.Print_Titles" localSheetId="0">'прил 3'!$5:$5</definedName>
    <definedName name="_xlnm.Print_Titles" localSheetId="1">'прил4'!$5:$5</definedName>
    <definedName name="_xlnm.Print_Area" localSheetId="0">'прил 3'!$A$1:$E$45</definedName>
    <definedName name="_xlnm.Print_Area" localSheetId="2">'прил 5'!$A$1:$E$28</definedName>
    <definedName name="_xlnm.Print_Area" localSheetId="1">'прил4'!$A$1:$G$285</definedName>
  </definedNames>
  <calcPr fullCalcOnLoad="1"/>
</workbook>
</file>

<file path=xl/sharedStrings.xml><?xml version="1.0" encoding="utf-8"?>
<sst xmlns="http://schemas.openxmlformats.org/spreadsheetml/2006/main" count="1275" uniqueCount="405">
  <si>
    <t>П407727</t>
  </si>
  <si>
    <t>П420000</t>
  </si>
  <si>
    <t>Подпрограмма "Развитие учреждений культурно-досугового типа города Ливны"</t>
  </si>
  <si>
    <t>П427729</t>
  </si>
  <si>
    <t>Подпрограмма "Развитие учреждений культурно-досугового типа города Ливны" муниципальной программы "Культура и искусство города Ливны Орловской области на 2014-2016 годы"</t>
  </si>
  <si>
    <t>П430000</t>
  </si>
  <si>
    <t xml:space="preserve">Подпрограмма "Развитие музейной деятельности в городе Ливны" </t>
  </si>
  <si>
    <t>П435190</t>
  </si>
  <si>
    <t>Государственная поддержка (гранты) комплексного развития муниципальных учреждений культуры в рамках подпрограммы "Развитие музейной деятельности в городе Ливны" муниципальной программы "Культура и искусство города Ливны Орловской области на 2014-2016 годы"</t>
  </si>
  <si>
    <t>П437730</t>
  </si>
  <si>
    <t>Подпрограмма "Развитие музейной деятельности в городе Ливны" муниципальной программы "Культура и искусство города Ливны Орловской области на 2014-2016 годы"</t>
  </si>
  <si>
    <t>П440000</t>
  </si>
  <si>
    <t xml:space="preserve">Подпрограмма "Развитие библиотечной системы города Ливны" </t>
  </si>
  <si>
    <t>П447731</t>
  </si>
  <si>
    <t>Подпрограмма "Развитие библиотечной системы города Ливны" муниципальной программы "Культура и искусство города Ливны Орловской области на 2014-2016 годы"</t>
  </si>
  <si>
    <t>П450000</t>
  </si>
  <si>
    <t xml:space="preserve">Подпрограмма "Развитие парковой деятельности в городе Ливны"  </t>
  </si>
  <si>
    <t>П457732</t>
  </si>
  <si>
    <t>Подпрограмма "Развитие парковой деятельности в городе Ливны" муниципальной программы "Культура и искусство города Ливны Орловской области на 2014-2016 годы"</t>
  </si>
  <si>
    <t>П460000</t>
  </si>
  <si>
    <t xml:space="preserve">Подпрограмма "Проведение культурно-массовых мероприятий" </t>
  </si>
  <si>
    <t>П467733</t>
  </si>
  <si>
    <t>Подпрограмма "Проведение культурно-массовых мероприятий" муниципальной программы "Культура и искусство города Ливны Орловской области на 2014-2016 годы"</t>
  </si>
  <si>
    <t>БП07774</t>
  </si>
  <si>
    <t>Проведение выборов в органы местного самоуправления в рамках непрограммной части городского бюджета</t>
  </si>
  <si>
    <t>БП07781</t>
  </si>
  <si>
    <t>Обеспечение мероприятий по капитальному ремонту многоквартирных домов в рамках непрограммной части городского бюджета</t>
  </si>
  <si>
    <t>БП07720</t>
  </si>
  <si>
    <t>Мероприятия в области коммунального хозяйства в рамках непрограммной части городского бюджета</t>
  </si>
  <si>
    <t>БП05134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</si>
  <si>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 714 "Об обеспечении жильем ветеранов Великой Отечественной войны 1941-1945 годов" в рамках непрограммной части городского бюджета</t>
  </si>
  <si>
    <t>БП05135</t>
  </si>
  <si>
    <t>ПЖ40000</t>
  </si>
  <si>
    <t>Подпрограмма "Обеспечение жильем молодых семей на 2014-2018 годы" муниципальной программы "Молодежь города Ливны Орловской области на 2014-2018 годы"</t>
  </si>
  <si>
    <t>ПЖ45020</t>
  </si>
  <si>
    <t>Мероприятия подпрограммы "Обеспечение жильем молодых семей на 2014-2018 годы" муниципальной программы "Молодежь города Ливны Орловской области на 2014-2018 годы" за счет средств федерального бюджета</t>
  </si>
  <si>
    <t>ПЖ47019</t>
  </si>
  <si>
    <t>Мероприятия подпрограммы "Обеспечение жильем молодых семей на 2014-2018 годы" муниципальной программы "Молодежь города Ливны Орловской области на 2014-2018 годы" за счет средств областного бюджета</t>
  </si>
  <si>
    <t>ПЖ47755</t>
  </si>
  <si>
    <t>Расходы, связанные с выплатой процентных платежей по муниципальным долговым обязательствам</t>
  </si>
  <si>
    <t>БП07780</t>
  </si>
  <si>
    <t>Наименование показателя</t>
  </si>
  <si>
    <t>#Н/Д</t>
  </si>
  <si>
    <t>0100</t>
  </si>
  <si>
    <t>0000000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</si>
  <si>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</si>
  <si>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</si>
  <si>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</si>
  <si>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</si>
  <si>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</si>
  <si>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</si>
  <si>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</si>
  <si>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</si>
  <si>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</si>
  <si>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</si>
  <si>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</si>
  <si>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</si>
  <si>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</si>
  <si>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</si>
  <si>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</si>
  <si>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</si>
  <si>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</si>
  <si>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</si>
  <si>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</si>
  <si>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</si>
  <si>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</si>
  <si>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</si>
  <si>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</si>
  <si>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</si>
  <si>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</si>
  <si>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</si>
  <si>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</si>
  <si>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</si>
  <si>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1105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</si>
  <si>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</si>
  <si>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</si>
  <si>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</si>
  <si>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</si>
  <si>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</si>
  <si>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</si>
  <si>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</si>
  <si>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</si>
  <si>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</si>
  <si>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164</t>
  </si>
  <si>
    <t>720</t>
  </si>
  <si>
    <t>792</t>
  </si>
  <si>
    <t>АДМИНИСТРАЦИЯ ГОРОДА ЛИВНЫ ОРЛОВСКОЙ ОБЛАСТИ</t>
  </si>
  <si>
    <t>Дошкольное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</si>
  <si>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</si>
  <si>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</si>
  <si>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</si>
  <si>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</si>
  <si>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</si>
  <si>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</si>
  <si>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</si>
  <si>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</si>
  <si>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</si>
  <si>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</si>
  <si>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</si>
  <si>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</si>
  <si>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</si>
  <si>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</si>
  <si>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</si>
  <si>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</si>
  <si>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</si>
  <si>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</si>
  <si>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</si>
  <si>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</si>
  <si>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</si>
  <si>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</si>
  <si>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</si>
  <si>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</si>
  <si>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</si>
  <si>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</si>
  <si>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</si>
  <si>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</si>
  <si>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</si>
  <si>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</si>
  <si>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</si>
  <si>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</si>
  <si>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</si>
  <si>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</si>
  <si>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</si>
  <si>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</si>
  <si>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</si>
  <si>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</si>
  <si>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</si>
  <si>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</si>
  <si>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</si>
  <si>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</si>
  <si>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</si>
  <si>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</si>
  <si>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</si>
  <si>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</si>
  <si>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</si>
  <si>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</si>
  <si>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</si>
  <si>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</si>
  <si>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</si>
  <si>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</si>
  <si>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</si>
  <si>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</si>
  <si>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</si>
  <si>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</si>
  <si>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</si>
  <si>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</si>
  <si>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</si>
  <si>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>Исполнено - бюджеты городских округов</t>
  </si>
  <si>
    <t xml:space="preserve">Факт </t>
  </si>
  <si>
    <t xml:space="preserve">План </t>
  </si>
  <si>
    <t>РП</t>
  </si>
  <si>
    <t xml:space="preserve"> </t>
  </si>
  <si>
    <t>Другие вопросы в области физической культуры и спорта</t>
  </si>
  <si>
    <t>0401</t>
  </si>
  <si>
    <t>0409</t>
  </si>
  <si>
    <t>Общеэкономические вопросы</t>
  </si>
  <si>
    <t>Выполнение наказов избирателей депутатам Ливенского городского Совета народных депутатов</t>
  </si>
  <si>
    <t>Модернизация региональных систем общего образования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</si>
  <si>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</t>
  </si>
  <si>
    <t>Дорожное хозяйство</t>
  </si>
  <si>
    <t>Отдел по физической культуре и спорту администрации города Ливны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</si>
  <si>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</si>
  <si>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</si>
  <si>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</si>
  <si>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</si>
  <si>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</si>
  <si>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</si>
  <si>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</si>
  <si>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</si>
  <si>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</si>
  <si>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</si>
  <si>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</si>
  <si>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</si>
  <si>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</si>
  <si>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</si>
  <si>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Отдел по культуре и искусству администрации города Ливны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</si>
  <si>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</si>
  <si>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</si>
  <si>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Утверждено - бюджеты городских округов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</si>
  <si>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</si>
  <si>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</si>
  <si>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</si>
  <si>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Закон Орловской области от 26 января 2007 года №655-ОЗ «О наказах избирателей депутатам Орловского областного Совета народных депутатов»</t>
  </si>
  <si>
    <t>Наказы избирателей депутатам Ливенского городского Совета народных депутатов</t>
  </si>
  <si>
    <t>Группы хозяйственного обслуживания</t>
  </si>
  <si>
    <t>756</t>
  </si>
  <si>
    <t>0107</t>
  </si>
  <si>
    <t>Обеспечение проведения выборов и референдумов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</si>
  <si>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</si>
  <si>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</si>
  <si>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</si>
  <si>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</si>
  <si>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</si>
  <si>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БП00000</t>
  </si>
  <si>
    <t>Центральный аппарат в рамках непрограммной части городского бюджета</t>
  </si>
  <si>
    <t>БП07701</t>
  </si>
  <si>
    <t>Председатель Ливенского городского Совета народных депутатов в рамках непрограммной части городского бюджета</t>
  </si>
  <si>
    <t>БП07702</t>
  </si>
  <si>
    <t>Прочие расходы органов местного самоуправления в рамках непрограммной части городского бюджета</t>
  </si>
  <si>
    <t>БП07708</t>
  </si>
  <si>
    <t>Муниципальная программа "Молодежь города Ливны Орловской области на 2014-2018 годы"</t>
  </si>
  <si>
    <t>ПЖ00000</t>
  </si>
  <si>
    <t>Подпрограмма "Содействие занятости молодежи города Ливны на 2014-2018 годы" муниципальной программы "Молодежь города Ливны Орловской области на 2014-2018 годы"</t>
  </si>
  <si>
    <t>ПЖ57756</t>
  </si>
  <si>
    <t>БП07706</t>
  </si>
  <si>
    <t>БП07265</t>
  </si>
  <si>
    <t>Муниципальная программа "Образование в городе Ливны Орловской области в 2014-2016 годы"</t>
  </si>
  <si>
    <t>П200000</t>
  </si>
  <si>
    <t>Подпрограмма "Развитие сети дошкольных образовательных учреждений в городе Ливны в 2014-2016 годы"</t>
  </si>
  <si>
    <t>П230000</t>
  </si>
  <si>
    <t>Обеспечение деятельности дошкольных учреждений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</si>
  <si>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>П237721</t>
  </si>
  <si>
    <t>П237157</t>
  </si>
  <si>
    <t xml:space="preserve">Подпрограмма "Развитие системы общего образования  в городе Ливны в 2014-2016 годы" </t>
  </si>
  <si>
    <t>П220000</t>
  </si>
  <si>
    <t>Обеспечение деятельности школ - детских садов, школ начальных, неполных средних и средних в рамках  подпрограммы "Развитие системы общего образования  в городе Ливны в 2014-2016 годы" муниципальной программы "Образование в городе Ливны Орловской области в 2014-2016 годы"</t>
  </si>
  <si>
    <t>П227722</t>
  </si>
  <si>
    <t>Ежемесячное денежное вознаграждение за классное руководство в рамках подпрограммы "Развитие системы общего образования  в городе Ливны в 2014-2016 годы" муниципальной программы "Образование в городе Ливны Орловской области в 2014-2016 годы"</t>
  </si>
  <si>
    <t>П227150</t>
  </si>
  <si>
    <t>П227157</t>
  </si>
  <si>
    <t>П250000</t>
  </si>
  <si>
    <t xml:space="preserve">Подпрограмма "Развитие системы отдыха и оздоровления детей и подростков в городе Ливны в 2014-2016 годы" </t>
  </si>
  <si>
    <t>П257724</t>
  </si>
  <si>
    <t>Мероприятия по организации оздоровительной кампании для детей в рамках   подпрограммы "Развитие системы отдыха и оздоровления детей и подростков в городе Ливны в 2014-2016 годы" муниципальной программы "Образование в городе Ливны Орловской области в 2014-2016 годы"</t>
  </si>
  <si>
    <t>П240000</t>
  </si>
  <si>
    <t xml:space="preserve">Подпрограмма "Развитие системы воспитания и дополнительного образования детей и подростков в городе Ливны в 2014-2016 годы" </t>
  </si>
  <si>
    <t>П247723</t>
  </si>
  <si>
    <t>Обеспечение деятельности учреждений по внешкольной работе с детьми в рамках  подпрограммы "Развитие системы воспитания и дополнительного образования детей и подростков в городе Ливны в 2014-2016 годы" муниципальной программы "Образование в городе Ливны Орловской области в 2014-2016 годы"</t>
  </si>
  <si>
    <t>П260000</t>
  </si>
  <si>
    <t>Подпрограмма "Совершенствование организации питания в образовательных учреждениях города Ливны в 2014-2016 годы" муниципальной программы "Образование в городе Ливны Орловской области в 2014-2016 годы"</t>
  </si>
  <si>
    <t>П267241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</si>
  <si>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подпрограммы "Совершенствование организации питания в образовательных учреждениях города Ливны в 2014-2016 годы" муниципальной программы "Образование в городе Ливны Орловской области в 2014-2016 годы"</t>
  </si>
  <si>
    <t>П267736</t>
  </si>
  <si>
    <t>ПЧ00000</t>
  </si>
  <si>
    <t>ПЧ05027</t>
  </si>
  <si>
    <t>Муниципальная программа "Доступная среда города Ливны Орловской области на 2014-2016 годы"</t>
  </si>
  <si>
    <t>Софинансирование мероприятий муниципальной программы "Доступная среда города Ливны Орловской области на 2014-2016 годы" за счет средств областного бюджета</t>
  </si>
  <si>
    <t>ПЧ07771</t>
  </si>
  <si>
    <t>П257085</t>
  </si>
  <si>
    <t xml:space="preserve">Центральный аппарат в рамках непрограммной части городского бюджета </t>
  </si>
  <si>
    <t>БП07734</t>
  </si>
  <si>
    <t>П270000</t>
  </si>
  <si>
    <t xml:space="preserve">Подпрограмма "Организация психолого-медико-социального сопровождения обучающихся (воспитанников) в городе Ливны в 2014-2016 годы" </t>
  </si>
  <si>
    <t>П277726</t>
  </si>
  <si>
    <t>Обеспечение деятельности учреждений, обеспечивающие предоставление услуг в сфере образования в рамках  подпрограммы "Организация психолого-медико-социального сопровождения обучающихся (воспитанников) в городе Ливны в 2014-2016 годы" муниципальной программы "Образование в городе Ливны Орловской области в 2014-2016 годы"</t>
  </si>
  <si>
    <t>П290000</t>
  </si>
  <si>
    <t xml:space="preserve">Подпрограмма  "Функционирование и развитие сети образовательных учреждений города Ливны в 2014-2016 годы" </t>
  </si>
  <si>
    <t>П297759</t>
  </si>
  <si>
    <t>Обеспечение мероприятий по текущему ремонту учреждений образования в рамках подпрограммы  "Функционирование и развитие сети образовательных учреждений города Ливны в 2014-2016 годы" муниципальной программы "Образование в городе Ливны Орловской области в 2014-2016 годы"</t>
  </si>
  <si>
    <t>БП07246</t>
  </si>
  <si>
    <t>БП07737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</si>
  <si>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 в рамках непрограммной части городского бюджета</t>
  </si>
  <si>
    <t xml:space="preserve">Подпрограмма "Развитие сети дошкольных образовательных учреждений в городе Ливны в 2014-2016 годы" </t>
  </si>
  <si>
    <t>П237151</t>
  </si>
  <si>
    <t>Компенсация части родительской платы за содержание ребенка в  образовательных организациях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</si>
  <si>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</si>
  <si>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</si>
  <si>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БП07704</t>
  </si>
  <si>
    <t>БП07710</t>
  </si>
  <si>
    <t>П900000</t>
  </si>
  <si>
    <t>Муниципальная программа "Обеспечение безопасности дорожного движения на территории города Ливны Орловской области на 2014-2016 годы"</t>
  </si>
  <si>
    <t>П907231</t>
  </si>
  <si>
    <t>Капитальное строительство в рамках муниципальной программы "Обеспечение безопасности дорожного движения на территории города Ливны Орловской области на 2014-2016 годы"</t>
  </si>
  <si>
    <t>П907747</t>
  </si>
  <si>
    <t xml:space="preserve">Мероприятия по землеустройству и землепользованию в рамках непрограммной части городского бюджета </t>
  </si>
  <si>
    <t>БП07717</t>
  </si>
  <si>
    <t>ПШ00000</t>
  </si>
  <si>
    <t>ПШ07776</t>
  </si>
  <si>
    <t>ПШ09502</t>
  </si>
  <si>
    <t>ПШ09602</t>
  </si>
  <si>
    <t>П500000</t>
  </si>
  <si>
    <t xml:space="preserve">Муниципальная программа "Развитие физической культуры и спорта в городе Ливны Орловской области  на 2014-2016 годы" </t>
  </si>
  <si>
    <t>П520000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</si>
  <si>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2014-2016 годы" </t>
  </si>
  <si>
    <t>П527750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</si>
  <si>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2014-2016 годы" муниципальной программы "Развитие физической культуры и спорта в городе Ливны Орловской области  на 2014-2016 годы" </t>
  </si>
  <si>
    <t>П510000</t>
  </si>
  <si>
    <t xml:space="preserve">Подпрограмма "Организация культурно-массовых и спортивно-оздоровительных мероприятий в городе Ливны Орловской области на 2014-2016 годы" </t>
  </si>
  <si>
    <t>П517749</t>
  </si>
  <si>
    <t xml:space="preserve">Подпрограмма "Организация культурно-массовых и спортивно-оздоровительных мероприятий в городе Ливны Орловской области на 2014-2016 годы" муниципальной программы "Развитие физической культуры и спорта в городе Ливны Орловской области на 2014-2016 годы" </t>
  </si>
  <si>
    <t>П507748</t>
  </si>
  <si>
    <t>БП07700</t>
  </si>
  <si>
    <t xml:space="preserve">Глава муниципального образования в рамках непрограммной части городского бюджета </t>
  </si>
  <si>
    <t>БП05120</t>
  </si>
  <si>
    <t>Составление (изменение) списков кандидатов в присяжные заседатели федеральных судов общей юрисдикции в Российской Федерации в рамках непрограммной части городского бюджета</t>
  </si>
  <si>
    <t>Муниципальная программа "Развитие архивного дела в городе Ливны Орловской области на 2014-2017 годы"</t>
  </si>
  <si>
    <t>П307746</t>
  </si>
  <si>
    <t>ПП07758</t>
  </si>
  <si>
    <t>Муниципальная программа "Поддержка социально-ориентированных некоммерческих организаций города Ливны Орловской области на 2014-2016 годы"</t>
  </si>
  <si>
    <t>БП05224</t>
  </si>
  <si>
    <t xml:space="preserve"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</si>
  <si>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</si>
  <si>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БП07158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</si>
  <si>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</si>
  <si>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БП07159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</si>
  <si>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</si>
  <si>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</si>
  <si>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>БП07161</t>
  </si>
  <si>
    <t>П600000</t>
  </si>
  <si>
    <t>П607765</t>
  </si>
  <si>
    <t>П700000</t>
  </si>
  <si>
    <t>Муниципальная программа "Ремонт, строительство, реконструкция и содержание объектов дорожной инфраструктуры города Ливны на 2014-2016 годы"</t>
  </si>
  <si>
    <t>П707055</t>
  </si>
  <si>
    <t>П707763</t>
  </si>
  <si>
    <t>ПИ07770</t>
  </si>
  <si>
    <t>Муниципальная программа "Стимулирование жилищного строительства в городе Ливны Орловской области на 2014-2016 годы"</t>
  </si>
  <si>
    <t>П807764</t>
  </si>
  <si>
    <t>Муниципальная программа "Благоустройство города Ливны Орловской области на 2014-2016 годы"</t>
  </si>
  <si>
    <t>БП07707</t>
  </si>
  <si>
    <t xml:space="preserve">Доплаты председателям уличных комитетов в рамках непрограммной части городского бюджета </t>
  </si>
  <si>
    <t>Строительство детского сада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</si>
  <si>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>БП07775</t>
  </si>
  <si>
    <t>Подпрограмма "Ливны молодые на 2014-2018 годы" муниципальной программы "Молодежь города Ливны Орловской области на 2014-2018 годы"</t>
  </si>
  <si>
    <t>ПЖ17752</t>
  </si>
  <si>
    <t>ПЖ27753</t>
  </si>
  <si>
    <t>Подпрограмма "Нравственное и патриотическое воспитание в городе Ливны на 2014-2018 годы" муниципальной программы "Молодежь города Ливны Орловской области на 2014-2018 годы"</t>
  </si>
  <si>
    <t>ПЖ37754</t>
  </si>
  <si>
    <t>Подпрограмма "Профилактика алкоголизма, наркомании и табакокурения в городе Ливны на 2014-2018 годы" муниципальной программы "Молодежь города Ливны Орловской области на 2014-2018 годы"</t>
  </si>
  <si>
    <t>БП07740</t>
  </si>
  <si>
    <t xml:space="preserve">Доплаты к пенсиям выборным лицам, пенсии за выслугу лет в рамках непрограммной части городского бюджета </t>
  </si>
  <si>
    <t>БП07738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</si>
  <si>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</si>
  <si>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БП07739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</si>
  <si>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</si>
  <si>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БП05260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</si>
  <si>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</si>
  <si>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БП07247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</si>
  <si>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 города Ливны в рамках непрограммной части городского бюджета</t>
  </si>
  <si>
    <t>БП07248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</si>
  <si>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</si>
  <si>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БП07250</t>
  </si>
  <si>
    <t>Реализация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</si>
  <si>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БП07160</t>
  </si>
  <si>
    <t>Выполнение полномочий в сфере опеки и попечительства в рамках  непрограммной части городского бюджета</t>
  </si>
  <si>
    <t>Муниципальная программа "Культура и искусство города Ливны Орловской области на 2014-2016 годы"</t>
  </si>
  <si>
    <t>П40000</t>
  </si>
  <si>
    <t>П410000</t>
  </si>
  <si>
    <t xml:space="preserve">Подпрограмма "Развитие дополнительного образования в сфере культуры и искусства города Ливны" </t>
  </si>
  <si>
    <t>П417728</t>
  </si>
  <si>
    <t>Подпрограмма "Развитие дополнительного образования в сфере культуры и искусства города Ливны" муниципальной программы "Культура и искусство города Ливны Орловской области на 2014-2016 годы"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</si>
  <si>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</si>
  <si>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</si>
  <si>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</si>
  <si>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</si>
  <si>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</si>
  <si>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</si>
  <si>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</si>
  <si>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</si>
  <si>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</si>
  <si>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</si>
  <si>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</si>
  <si>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</si>
  <si>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</si>
  <si>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</si>
  <si>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</si>
  <si>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</si>
  <si>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</si>
  <si>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</si>
  <si>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</si>
  <si>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</si>
  <si>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</si>
  <si>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</si>
  <si>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Подготовка муниципальных служащих на курсах повышения квалификации в рамках муниципальной программы "Развитие муниципальной службы в городе Ливны Орловской области на 2014-2016 годы"</t>
  </si>
  <si>
    <t>ПЛ07757</t>
  </si>
  <si>
    <t>Реконструкция моста через реку Сосна по улице Дружбы Народов</t>
  </si>
  <si>
    <t>П705420</t>
  </si>
  <si>
    <t>Капитальный ремонт в рамках муниципальной программы "Обеспечение безопасности дорожного движения на территории города Ливны Орловской области на 2014-2016 годы"</t>
  </si>
  <si>
    <t>П907232</t>
  </si>
  <si>
    <t>Взносы на капитальный ремонт общего имущества в многоквартирных домах в рамках непрограммного бюджета</t>
  </si>
  <si>
    <t>БП07719</t>
  </si>
  <si>
    <t>Муниципальная  программа "Переселение граждан, проживающих на территории города Ливны, из аварийного жилищного фонда в 2013-2017гг"</t>
  </si>
  <si>
    <t>Обеспечение мероприятий по переселению граждан из аварийного жилищного фонда за счет средств городского бюджета в рамках муниципальной  программы "Переселение граждан, проживающих на территории города Ливны, из аварийного жилищного фонда   в 2013-2017гг"</t>
  </si>
  <si>
    <t xml:space="preserve"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муниципальной программы "Переселение граждан, проживающих на территории города Ливны, из аварийного жилищного фонда  в 2013-2017 гг" </t>
  </si>
  <si>
    <t xml:space="preserve">Обеспечение мероприятий по переселению граждан из аварийного жилищного фонда за счет средств областного бюджета в рамках муниципальной  программы "Переселение граждан, проживающих на территории города Ливны, из аварийного жилищного фонда  в 2013-2017 гг" 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</si>
  <si>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</t>
  </si>
  <si>
    <t>БП05082</t>
  </si>
  <si>
    <t>БП07295</t>
  </si>
  <si>
    <t>Муниципальная программа "Развитие муниципальной службы в городе Ливны Орловской области на 2014-2016 годы"</t>
  </si>
  <si>
    <t>ПЛ00000</t>
  </si>
  <si>
    <t>Выполнение решений судебных органов в рамках непрограмной части городского бюджета</t>
  </si>
  <si>
    <t>Муниципальная программа "Ремонт дворовых территорий многоквартирных домов и проездов к дворовым территориям многоквартирных домов в г.Ливны Орловской области на 2015-2017 годы"</t>
  </si>
  <si>
    <t>Финансовое обеспечение дорожной деятельности в рамках подпрограммы "Совершенствование и развитие сети автомобильных дорог общего пользования Орловской области (2013-2018 годы)</t>
  </si>
  <si>
    <t>П705390</t>
  </si>
  <si>
    <t>Поддержка дорожного хозяйства в рамках муниципальной программы "Ремонт, строительство, реконструкция и содержание объектов дорожной инфроструктуры города Ливны на 2014-2016 годы"</t>
  </si>
  <si>
    <t>Реализация мероприятий подпрограммы "Развитие отрасли культуры в Орловской области на 2014-2020 годы"</t>
  </si>
  <si>
    <t>БП07193</t>
  </si>
  <si>
    <t>Комплектование книжных фондов библиотек</t>
  </si>
  <si>
    <t>БП05144</t>
  </si>
  <si>
    <t>Сохранение и реконструкция военно-мемориальных объектов</t>
  </si>
  <si>
    <t>БП07179</t>
  </si>
  <si>
    <t>Муниципальная программа "Энергосбережение и повышение энергетической эффективности в городе Ливны Орловской области на 2014-2016 годы"</t>
  </si>
  <si>
    <t>БП07768</t>
  </si>
  <si>
    <t>БП07310</t>
  </si>
  <si>
    <t>Мероприятия подпрограммы "Обеспечение жильем молодых семей на 2014-2018 годы" муниципальной программы "Молодежь города Ливны Орловской области на 2014-2018 годы за счет средств областного бюджета</t>
  </si>
  <si>
    <t>ПЖ47299</t>
  </si>
  <si>
    <t>Распределение расходов бюджета города Ливны за 2015 год по разделам и подразделам  классификации расходов бюджета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</si>
  <si>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</si>
  <si>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Софинансирование мероприятий муниципальной программы "Доступная среда города Ливны Орловской области на 2014-2016 годы" за счет средств федерального бюджета</t>
  </si>
  <si>
    <t>ПЧ07163</t>
  </si>
  <si>
    <t xml:space="preserve">Капитальные вложения в объекты государственной (муниципальной) собственности </t>
  </si>
  <si>
    <t>Расходы бюджета города Ливны за 2015 год по ведомственной структуре расходов  бюджета</t>
  </si>
  <si>
    <t>Источники финансирования дефицита бюджета города Ливны за 2015 год по кодам классификации источников финансирования дефицитов бюджетов</t>
  </si>
  <si>
    <t>Приложение 5                                               к решению Ливенского городского Совета народных депутатов                                      от       мая 2016 г. №           -ГС</t>
  </si>
  <si>
    <t>Приложение 3                                                      к решению Ливенского городского Совета народных депутатов                                        от         мая      2016 г. №            -ГС</t>
  </si>
  <si>
    <t>Приложение 4 к решению Ливенского городского Совета народных депутатов                                      от         мая   2016 г. №               -ГС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</si>
</sst>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  <numFmt numFmtId="169" formatCode="#,##0.0"/>
    <numFmt numFmtId="170" formatCode="0.0"/>
  </numFmts>
  <fonts count="2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shrinkToFit="1"/>
    </xf>
    <xf numFmtId="169" fontId="3" fillId="0" borderId="10" xfId="0" applyNumberFormat="1" applyFont="1" applyFill="1" applyBorder="1" applyAlignment="1">
      <alignment horizontal="center" vertical="top" shrinkToFit="1"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169" fontId="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25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25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justify"/>
    </xf>
    <xf numFmtId="0" fontId="4" fillId="24" borderId="10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center" wrapText="1"/>
    </xf>
    <xf numFmtId="10" fontId="4" fillId="6" borderId="10" xfId="0" applyNumberFormat="1" applyFont="1" applyFill="1" applyBorder="1" applyAlignment="1">
      <alignment horizontal="right" vertical="top" shrinkToFit="1"/>
    </xf>
    <xf numFmtId="4" fontId="4" fillId="6" borderId="10" xfId="0" applyNumberFormat="1" applyFont="1" applyFill="1" applyBorder="1" applyAlignment="1">
      <alignment horizontal="right" vertical="top" shrinkToFit="1"/>
    </xf>
    <xf numFmtId="49" fontId="4" fillId="24" borderId="10" xfId="0" applyNumberFormat="1" applyFont="1" applyFill="1" applyBorder="1" applyAlignment="1">
      <alignment horizontal="center"/>
    </xf>
    <xf numFmtId="10" fontId="3" fillId="22" borderId="14" xfId="0" applyNumberFormat="1" applyFont="1" applyFill="1" applyBorder="1" applyAlignment="1">
      <alignment horizontal="right" vertical="top" shrinkToFit="1"/>
    </xf>
    <xf numFmtId="4" fontId="3" fillId="22" borderId="14" xfId="0" applyNumberFormat="1" applyFont="1" applyFill="1" applyBorder="1" applyAlignment="1">
      <alignment horizontal="right" vertical="top" shrinkToFit="1"/>
    </xf>
    <xf numFmtId="10" fontId="4" fillId="22" borderId="14" xfId="0" applyNumberFormat="1" applyFont="1" applyFill="1" applyBorder="1" applyAlignment="1">
      <alignment horizontal="right" vertical="top" shrinkToFit="1"/>
    </xf>
    <xf numFmtId="4" fontId="4" fillId="22" borderId="14" xfId="0" applyNumberFormat="1" applyFont="1" applyFill="1" applyBorder="1" applyAlignment="1">
      <alignment horizontal="right" vertical="top" shrinkToFit="1"/>
    </xf>
    <xf numFmtId="16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6" borderId="14" xfId="0" applyNumberFormat="1" applyFont="1" applyFill="1" applyBorder="1" applyAlignment="1">
      <alignment horizontal="right" vertical="top" shrinkToFit="1"/>
    </xf>
    <xf numFmtId="4" fontId="3" fillId="6" borderId="14" xfId="0" applyNumberFormat="1" applyFont="1" applyFill="1" applyBorder="1" applyAlignment="1">
      <alignment horizontal="right" vertical="top" shrinkToFit="1"/>
    </xf>
    <xf numFmtId="10" fontId="4" fillId="6" borderId="14" xfId="0" applyNumberFormat="1" applyFont="1" applyFill="1" applyBorder="1" applyAlignment="1">
      <alignment horizontal="right" vertical="top" shrinkToFit="1"/>
    </xf>
    <xf numFmtId="4" fontId="4" fillId="6" borderId="14" xfId="0" applyNumberFormat="1" applyFont="1" applyFill="1" applyBorder="1" applyAlignment="1">
      <alignment horizontal="right" vertical="top" shrinkToFit="1"/>
    </xf>
    <xf numFmtId="0" fontId="4" fillId="24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2" fontId="3" fillId="0" borderId="0" xfId="0" applyNumberFormat="1" applyFont="1" applyAlignment="1">
      <alignment horizontal="right"/>
    </xf>
    <xf numFmtId="49" fontId="3" fillId="25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49" fontId="3" fillId="25" borderId="10" xfId="0" applyNumberFormat="1" applyFont="1" applyFill="1" applyBorder="1" applyAlignment="1">
      <alignment vertical="justify"/>
    </xf>
    <xf numFmtId="2" fontId="0" fillId="0" borderId="16" xfId="0" applyNumberFormat="1" applyBorder="1" applyAlignment="1">
      <alignment/>
    </xf>
    <xf numFmtId="0" fontId="24" fillId="24" borderId="0" xfId="0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horizontal="right"/>
    </xf>
    <xf numFmtId="0" fontId="3" fillId="24" borderId="10" xfId="0" applyNumberFormat="1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vertical="justify" wrapText="1"/>
    </xf>
    <xf numFmtId="49" fontId="3" fillId="25" borderId="10" xfId="0" applyNumberFormat="1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left" wrapText="1"/>
    </xf>
    <xf numFmtId="2" fontId="3" fillId="0" borderId="0" xfId="0" applyNumberFormat="1" applyFont="1" applyAlignment="1">
      <alignment horizontal="center" wrapText="1"/>
    </xf>
    <xf numFmtId="2" fontId="0" fillId="25" borderId="16" xfId="0" applyNumberFormat="1" applyFill="1" applyBorder="1" applyAlignment="1">
      <alignment/>
    </xf>
    <xf numFmtId="10" fontId="3" fillId="22" borderId="0" xfId="0" applyNumberFormat="1" applyFont="1" applyFill="1" applyBorder="1" applyAlignment="1">
      <alignment horizontal="right" vertical="top" shrinkToFit="1"/>
    </xf>
    <xf numFmtId="4" fontId="3" fillId="22" borderId="0" xfId="0" applyNumberFormat="1" applyFont="1" applyFill="1" applyBorder="1" applyAlignment="1">
      <alignment horizontal="right" vertical="top" shrinkToFit="1"/>
    </xf>
    <xf numFmtId="10" fontId="4" fillId="22" borderId="0" xfId="0" applyNumberFormat="1" applyFont="1" applyFill="1" applyBorder="1" applyAlignment="1">
      <alignment horizontal="right" vertical="top" shrinkToFit="1"/>
    </xf>
    <xf numFmtId="4" fontId="4" fillId="22" borderId="0" xfId="0" applyNumberFormat="1" applyFont="1" applyFill="1" applyBorder="1" applyAlignment="1">
      <alignment horizontal="right" vertical="top" shrinkToFit="1"/>
    </xf>
    <xf numFmtId="0" fontId="4" fillId="24" borderId="0" xfId="0" applyFont="1" applyFill="1" applyBorder="1" applyAlignment="1">
      <alignment/>
    </xf>
    <xf numFmtId="49" fontId="4" fillId="24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 vertical="top" shrinkToFit="1"/>
    </xf>
    <xf numFmtId="0" fontId="4" fillId="24" borderId="10" xfId="0" applyFont="1" applyFill="1" applyBorder="1" applyAlignment="1">
      <alignment/>
    </xf>
    <xf numFmtId="49" fontId="3" fillId="25" borderId="0" xfId="0" applyNumberFormat="1" applyFont="1" applyFill="1" applyBorder="1" applyAlignment="1">
      <alignment vertical="justify"/>
    </xf>
    <xf numFmtId="49" fontId="3" fillId="25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26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shrinkToFit="1"/>
    </xf>
    <xf numFmtId="0" fontId="4" fillId="26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10" fontId="3" fillId="27" borderId="10" xfId="0" applyNumberFormat="1" applyFont="1" applyFill="1" applyBorder="1" applyAlignment="1">
      <alignment horizontal="right" vertical="top" shrinkToFit="1"/>
    </xf>
    <xf numFmtId="4" fontId="3" fillId="27" borderId="10" xfId="0" applyNumberFormat="1" applyFont="1" applyFill="1" applyBorder="1" applyAlignment="1">
      <alignment horizontal="right" vertical="top" shrinkToFit="1"/>
    </xf>
    <xf numFmtId="10" fontId="4" fillId="27" borderId="10" xfId="0" applyNumberFormat="1" applyFont="1" applyFill="1" applyBorder="1" applyAlignment="1">
      <alignment horizontal="right" vertical="top" shrinkToFit="1"/>
    </xf>
    <xf numFmtId="4" fontId="4" fillId="27" borderId="10" xfId="0" applyNumberFormat="1" applyFont="1" applyFill="1" applyBorder="1" applyAlignment="1">
      <alignment horizontal="right" vertical="top" shrinkToFit="1"/>
    </xf>
    <xf numFmtId="0" fontId="3" fillId="27" borderId="0" xfId="0" applyFont="1" applyFill="1" applyAlignment="1">
      <alignment/>
    </xf>
    <xf numFmtId="0" fontId="4" fillId="27" borderId="0" xfId="0" applyFont="1" applyFill="1" applyAlignment="1">
      <alignment/>
    </xf>
    <xf numFmtId="10" fontId="3" fillId="27" borderId="14" xfId="0" applyNumberFormat="1" applyFont="1" applyFill="1" applyBorder="1" applyAlignment="1">
      <alignment horizontal="right" vertical="top" shrinkToFit="1"/>
    </xf>
    <xf numFmtId="4" fontId="3" fillId="27" borderId="14" xfId="0" applyNumberFormat="1" applyFont="1" applyFill="1" applyBorder="1" applyAlignment="1">
      <alignment horizontal="right" vertical="top" shrinkToFit="1"/>
    </xf>
    <xf numFmtId="10" fontId="4" fillId="27" borderId="14" xfId="0" applyNumberFormat="1" applyFont="1" applyFill="1" applyBorder="1" applyAlignment="1">
      <alignment horizontal="right" vertical="top" shrinkToFit="1"/>
    </xf>
    <xf numFmtId="4" fontId="4" fillId="27" borderId="14" xfId="0" applyNumberFormat="1" applyFont="1" applyFill="1" applyBorder="1" applyAlignment="1">
      <alignment horizontal="right" vertical="top" shrinkToFit="1"/>
    </xf>
    <xf numFmtId="0" fontId="3" fillId="25" borderId="10" xfId="0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center" vertical="top" shrinkToFit="1"/>
    </xf>
    <xf numFmtId="169" fontId="3" fillId="25" borderId="10" xfId="0" applyNumberFormat="1" applyFont="1" applyFill="1" applyBorder="1" applyAlignment="1">
      <alignment horizontal="center" vertical="top" shrinkToFit="1"/>
    </xf>
    <xf numFmtId="0" fontId="4" fillId="25" borderId="10" xfId="0" applyFont="1" applyFill="1" applyBorder="1" applyAlignment="1">
      <alignment vertical="top" wrapText="1"/>
    </xf>
    <xf numFmtId="49" fontId="4" fillId="25" borderId="10" xfId="0" applyNumberFormat="1" applyFont="1" applyFill="1" applyBorder="1" applyAlignment="1">
      <alignment horizontal="center" vertical="top" shrinkToFit="1"/>
    </xf>
    <xf numFmtId="169" fontId="4" fillId="25" borderId="10" xfId="0" applyNumberFormat="1" applyFont="1" applyFill="1" applyBorder="1" applyAlignment="1">
      <alignment horizontal="center" vertical="top" shrinkToFit="1"/>
    </xf>
    <xf numFmtId="0" fontId="3" fillId="25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justify" wrapText="1"/>
    </xf>
    <xf numFmtId="0" fontId="3" fillId="24" borderId="0" xfId="0" applyFont="1" applyFill="1" applyBorder="1" applyAlignment="1">
      <alignment horizontal="left" vertical="justify"/>
    </xf>
    <xf numFmtId="0" fontId="3" fillId="0" borderId="0" xfId="0" applyFont="1" applyFill="1" applyAlignment="1">
      <alignment horizontal="center" vertical="distributed" wrapText="1"/>
    </xf>
    <xf numFmtId="0" fontId="3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center" wrapText="1"/>
    </xf>
    <xf numFmtId="0" fontId="4" fillId="24" borderId="10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left" vertical="justify"/>
    </xf>
    <xf numFmtId="2" fontId="3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view="pageBreakPreview" zoomScale="110" zoomScaleSheetLayoutView="110" workbookViewId="0" topLeftCell="A16">
      <selection activeCell="A43" sqref="A43:E43"/>
    </sheetView>
  </sheetViews>
  <sheetFormatPr defaultColWidth="9.00390625" defaultRowHeight="12.75" outlineLevelRow="1"/>
  <cols>
    <col min="1" max="1" width="60.625" style="5" customWidth="1"/>
    <col min="2" max="2" width="6.625" style="5" customWidth="1"/>
    <col min="3" max="3" width="11.625" style="10" customWidth="1"/>
    <col min="4" max="4" width="11.75390625" style="10" customWidth="1"/>
    <col min="5" max="5" width="11.625" style="10" customWidth="1"/>
    <col min="6" max="9" width="0" style="5" hidden="1" customWidth="1"/>
    <col min="10" max="16384" width="9.125" style="5" customWidth="1"/>
  </cols>
  <sheetData>
    <row r="1" spans="1:9" ht="62.25" customHeight="1">
      <c r="A1" s="39"/>
      <c r="B1" s="39"/>
      <c r="C1" s="104" t="s">
        <v>403</v>
      </c>
      <c r="D1" s="104"/>
      <c r="E1" s="104"/>
      <c r="F1" s="9"/>
      <c r="G1" s="9"/>
      <c r="H1" s="9"/>
      <c r="I1" s="9"/>
    </row>
    <row r="2" spans="1:9" ht="2.25" customHeight="1">
      <c r="A2" s="40"/>
      <c r="B2" s="40"/>
      <c r="C2" s="40"/>
      <c r="D2" s="40"/>
      <c r="E2" s="40"/>
      <c r="F2" s="40"/>
      <c r="G2" s="40"/>
      <c r="H2" s="36"/>
      <c r="I2" s="41"/>
    </row>
    <row r="3" spans="1:9" ht="33.75" customHeight="1">
      <c r="A3" s="105" t="s">
        <v>395</v>
      </c>
      <c r="B3" s="105"/>
      <c r="C3" s="105"/>
      <c r="D3" s="105"/>
      <c r="E3" s="105"/>
      <c r="F3" s="106"/>
      <c r="G3" s="106"/>
      <c r="H3" s="41"/>
      <c r="I3" s="41"/>
    </row>
    <row r="4" spans="1:9" ht="19.5" customHeight="1">
      <c r="A4" s="42"/>
      <c r="B4" s="42"/>
      <c r="C4" s="42"/>
      <c r="D4" s="42"/>
      <c r="E4" s="64" t="s">
        <v>74</v>
      </c>
      <c r="F4" s="34"/>
      <c r="G4" s="34"/>
      <c r="H4" s="41"/>
      <c r="I4" s="41"/>
    </row>
    <row r="5" spans="1:9" ht="12.75">
      <c r="A5" s="37" t="s">
        <v>41</v>
      </c>
      <c r="B5" s="37" t="s">
        <v>150</v>
      </c>
      <c r="C5" s="38" t="s">
        <v>149</v>
      </c>
      <c r="D5" s="38" t="s">
        <v>148</v>
      </c>
      <c r="E5" s="38" t="s">
        <v>75</v>
      </c>
      <c r="F5" s="37" t="s">
        <v>42</v>
      </c>
      <c r="G5" s="37" t="s">
        <v>42</v>
      </c>
      <c r="H5" s="4" t="s">
        <v>42</v>
      </c>
      <c r="I5" s="4" t="s">
        <v>42</v>
      </c>
    </row>
    <row r="6" spans="1:9" s="14" customFormat="1" ht="12.75">
      <c r="A6" s="11" t="s">
        <v>172</v>
      </c>
      <c r="B6" s="12" t="s">
        <v>43</v>
      </c>
      <c r="C6" s="13">
        <f>SUM(C7:C13)</f>
        <v>64069.299999999996</v>
      </c>
      <c r="D6" s="13">
        <f>SUM(D7:D13)</f>
        <v>63442.399999999994</v>
      </c>
      <c r="E6" s="13">
        <f aca="true" t="shared" si="0" ref="E6:E41">D6/C6*100</f>
        <v>99.02152825144024</v>
      </c>
      <c r="F6" s="43">
        <v>0.9996</v>
      </c>
      <c r="G6" s="44">
        <v>0</v>
      </c>
      <c r="H6" s="43">
        <v>0</v>
      </c>
      <c r="I6" s="44">
        <v>0</v>
      </c>
    </row>
    <row r="7" spans="1:9" s="91" customFormat="1" ht="26.25" customHeight="1" outlineLevel="1">
      <c r="A7" s="97" t="s">
        <v>161</v>
      </c>
      <c r="B7" s="98" t="s">
        <v>45</v>
      </c>
      <c r="C7" s="99">
        <f>прил4!E134</f>
        <v>1377.8</v>
      </c>
      <c r="D7" s="99">
        <f>прил4!F134</f>
        <v>1305.2</v>
      </c>
      <c r="E7" s="99">
        <f t="shared" si="0"/>
        <v>94.73073014951372</v>
      </c>
      <c r="F7" s="87">
        <v>0.9997</v>
      </c>
      <c r="G7" s="88">
        <v>0</v>
      </c>
      <c r="H7" s="89">
        <v>0</v>
      </c>
      <c r="I7" s="90">
        <v>0</v>
      </c>
    </row>
    <row r="8" spans="1:9" s="91" customFormat="1" ht="39" customHeight="1" outlineLevel="1">
      <c r="A8" s="97" t="s">
        <v>396</v>
      </c>
      <c r="B8" s="98" t="s">
        <v>46</v>
      </c>
      <c r="C8" s="99">
        <f>прил4!E10+прил4!E11</f>
        <v>2585</v>
      </c>
      <c r="D8" s="99">
        <f>прил4!F10+прил4!F11</f>
        <v>2465.3</v>
      </c>
      <c r="E8" s="99">
        <f t="shared" si="0"/>
        <v>95.36943907156675</v>
      </c>
      <c r="F8" s="87">
        <v>0.9994</v>
      </c>
      <c r="G8" s="88">
        <v>0</v>
      </c>
      <c r="H8" s="89">
        <v>0</v>
      </c>
      <c r="I8" s="90">
        <v>0</v>
      </c>
    </row>
    <row r="9" spans="1:9" s="91" customFormat="1" ht="40.5" customHeight="1" outlineLevel="1">
      <c r="A9" s="97" t="s">
        <v>99</v>
      </c>
      <c r="B9" s="98" t="s">
        <v>47</v>
      </c>
      <c r="C9" s="99">
        <f>прил4!E22+прил4!E137+прил4!E139</f>
        <v>29543.8</v>
      </c>
      <c r="D9" s="99">
        <f>прил4!F137+прил4!F139+прил4!F22</f>
        <v>29343.899999999998</v>
      </c>
      <c r="E9" s="99">
        <f t="shared" si="0"/>
        <v>99.32337749375503</v>
      </c>
      <c r="F9" s="87">
        <v>0.9999</v>
      </c>
      <c r="G9" s="88">
        <v>0</v>
      </c>
      <c r="H9" s="89">
        <v>0</v>
      </c>
      <c r="I9" s="90">
        <v>0</v>
      </c>
    </row>
    <row r="10" spans="1:9" s="91" customFormat="1" ht="12.75" outlineLevel="1">
      <c r="A10" s="97" t="s">
        <v>100</v>
      </c>
      <c r="B10" s="98" t="s">
        <v>48</v>
      </c>
      <c r="C10" s="99">
        <f>прил4!E142</f>
        <v>7.8</v>
      </c>
      <c r="D10" s="99">
        <f>прил4!F142</f>
        <v>7.8</v>
      </c>
      <c r="E10" s="99">
        <f t="shared" si="0"/>
        <v>100</v>
      </c>
      <c r="F10" s="87">
        <v>0</v>
      </c>
      <c r="G10" s="88">
        <v>0</v>
      </c>
      <c r="H10" s="89">
        <v>0</v>
      </c>
      <c r="I10" s="90">
        <v>0</v>
      </c>
    </row>
    <row r="11" spans="1:9" s="91" customFormat="1" ht="33.75" customHeight="1" outlineLevel="1">
      <c r="A11" s="97" t="s">
        <v>89</v>
      </c>
      <c r="B11" s="98" t="s">
        <v>49</v>
      </c>
      <c r="C11" s="99">
        <f>прил4!E19+прил4!E250</f>
        <v>6762.799999999999</v>
      </c>
      <c r="D11" s="99">
        <f>прил4!F250+прил4!F19</f>
        <v>6627.299999999999</v>
      </c>
      <c r="E11" s="99">
        <f t="shared" si="0"/>
        <v>97.99639202697108</v>
      </c>
      <c r="F11" s="87">
        <v>0.9995</v>
      </c>
      <c r="G11" s="88">
        <v>0</v>
      </c>
      <c r="H11" s="89">
        <v>0</v>
      </c>
      <c r="I11" s="90">
        <v>0</v>
      </c>
    </row>
    <row r="12" spans="1:9" s="91" customFormat="1" ht="12.75" outlineLevel="1">
      <c r="A12" s="97" t="s">
        <v>187</v>
      </c>
      <c r="B12" s="98" t="s">
        <v>186</v>
      </c>
      <c r="C12" s="99">
        <f>прил4!E253</f>
        <v>100</v>
      </c>
      <c r="D12" s="99">
        <f>прил4!F253</f>
        <v>100</v>
      </c>
      <c r="E12" s="99">
        <f t="shared" si="0"/>
        <v>100</v>
      </c>
      <c r="F12" s="87"/>
      <c r="G12" s="88"/>
      <c r="H12" s="89"/>
      <c r="I12" s="90"/>
    </row>
    <row r="13" spans="1:9" s="91" customFormat="1" ht="12.75" outlineLevel="1">
      <c r="A13" s="97" t="s">
        <v>95</v>
      </c>
      <c r="B13" s="98" t="s">
        <v>50</v>
      </c>
      <c r="C13" s="99">
        <f>прил4!E14+прил4!E82+прил4!E83+прил4!E84+прил4!E85+прил4!E144+прил4!E145+прил4!E147+прил4!E148+прил4!E149+прил4!E150+прил4!E151+прил4!E152+прил4!E256</f>
        <v>23692.1</v>
      </c>
      <c r="D13" s="99">
        <f>прил4!F14+прил4!F82+прил4!F83+прил4!F84+прил4!F85+прил4!F144+прил4!F145+прил4!F147+прил4!F148+прил4!F149+прил4!F150+прил4!F151+прил4!F152+прил4!F256</f>
        <v>23592.899999999994</v>
      </c>
      <c r="E13" s="99">
        <f t="shared" si="0"/>
        <v>99.58129503083303</v>
      </c>
      <c r="F13" s="87">
        <v>1.0017</v>
      </c>
      <c r="G13" s="88">
        <v>0</v>
      </c>
      <c r="H13" s="89">
        <v>0</v>
      </c>
      <c r="I13" s="90">
        <v>0</v>
      </c>
    </row>
    <row r="14" spans="1:9" s="14" customFormat="1" ht="12.75">
      <c r="A14" s="11" t="s">
        <v>162</v>
      </c>
      <c r="B14" s="12" t="s">
        <v>51</v>
      </c>
      <c r="C14" s="13">
        <f>C17+C15+C16</f>
        <v>188754.29999999996</v>
      </c>
      <c r="D14" s="13">
        <f>D17+D15+D16</f>
        <v>155136.7</v>
      </c>
      <c r="E14" s="13">
        <f t="shared" si="0"/>
        <v>82.18975673666775</v>
      </c>
      <c r="F14" s="43">
        <v>0.9997</v>
      </c>
      <c r="G14" s="44">
        <v>0</v>
      </c>
      <c r="H14" s="43">
        <v>0</v>
      </c>
      <c r="I14" s="44">
        <v>0</v>
      </c>
    </row>
    <row r="15" spans="1:9" s="92" customFormat="1" ht="12.75">
      <c r="A15" s="97" t="s">
        <v>155</v>
      </c>
      <c r="B15" s="98" t="s">
        <v>153</v>
      </c>
      <c r="C15" s="99">
        <f>прил4!E26</f>
        <v>50</v>
      </c>
      <c r="D15" s="99">
        <f>прил4!F26</f>
        <v>49</v>
      </c>
      <c r="E15" s="99">
        <f t="shared" si="0"/>
        <v>98</v>
      </c>
      <c r="F15" s="89"/>
      <c r="G15" s="90"/>
      <c r="H15" s="89"/>
      <c r="I15" s="90"/>
    </row>
    <row r="16" spans="1:9" s="92" customFormat="1" ht="12.75">
      <c r="A16" s="97" t="s">
        <v>163</v>
      </c>
      <c r="B16" s="98" t="s">
        <v>154</v>
      </c>
      <c r="C16" s="99">
        <f>прил4!E89+прил4!E90+прил4!E92+прил4!E93+прил4!E156+прил4!E157+прил4!E159+прил4!E161+прил4!E162+прил4!E163+прил4!E165+прил4!E166+прил4!E167</f>
        <v>187648.49999999997</v>
      </c>
      <c r="D16" s="99">
        <f>прил4!F89+прил4!F90+прил4!F92+прил4!F93+прил4!F156+прил4!F157+прил4!F159+прил4!F161+прил4!F162+прил4!F163+прил4!F165+прил4!F166+прил4!F167</f>
        <v>154069.7</v>
      </c>
      <c r="E16" s="99">
        <f t="shared" si="0"/>
        <v>82.10547912719794</v>
      </c>
      <c r="F16" s="89"/>
      <c r="G16" s="90"/>
      <c r="H16" s="89"/>
      <c r="I16" s="90"/>
    </row>
    <row r="17" spans="1:9" s="91" customFormat="1" ht="14.25" customHeight="1" outlineLevel="1">
      <c r="A17" s="97" t="s">
        <v>96</v>
      </c>
      <c r="B17" s="98" t="s">
        <v>52</v>
      </c>
      <c r="C17" s="99">
        <f>прил4!E169+прил4!E96</f>
        <v>1055.8</v>
      </c>
      <c r="D17" s="99">
        <f>прил4!F96+прил4!F169</f>
        <v>1018</v>
      </c>
      <c r="E17" s="99">
        <f t="shared" si="0"/>
        <v>96.41977647281682</v>
      </c>
      <c r="F17" s="87">
        <v>0.9982</v>
      </c>
      <c r="G17" s="88">
        <v>0</v>
      </c>
      <c r="H17" s="89">
        <v>0</v>
      </c>
      <c r="I17" s="90">
        <v>0</v>
      </c>
    </row>
    <row r="18" spans="1:9" s="14" customFormat="1" ht="14.25" customHeight="1">
      <c r="A18" s="11" t="s">
        <v>164</v>
      </c>
      <c r="B18" s="12" t="s">
        <v>53</v>
      </c>
      <c r="C18" s="13">
        <f>SUM(C19:C22)</f>
        <v>70668.59999999999</v>
      </c>
      <c r="D18" s="13">
        <f>SUM(D19:D22)</f>
        <v>61881</v>
      </c>
      <c r="E18" s="13">
        <f t="shared" si="0"/>
        <v>87.56505718239785</v>
      </c>
      <c r="F18" s="43">
        <v>0.9999</v>
      </c>
      <c r="G18" s="44">
        <v>0</v>
      </c>
      <c r="H18" s="43">
        <v>0</v>
      </c>
      <c r="I18" s="44">
        <v>0</v>
      </c>
    </row>
    <row r="19" spans="1:9" s="91" customFormat="1" ht="12.75" outlineLevel="1">
      <c r="A19" s="97" t="s">
        <v>97</v>
      </c>
      <c r="B19" s="98" t="s">
        <v>54</v>
      </c>
      <c r="C19" s="99">
        <f>прил4!E99+прил4!E101+прил4!E102+прил4!E103+прил4!E260+прил4!E261+прил4!E262</f>
        <v>46788.799999999996</v>
      </c>
      <c r="D19" s="99">
        <f>прил4!F99+прил4!F101+прил4!F102+прил4!F103+прил4!F260+прил4!F261+прил4!F262</f>
        <v>38144.7</v>
      </c>
      <c r="E19" s="99">
        <f t="shared" si="0"/>
        <v>81.52527955408132</v>
      </c>
      <c r="F19" s="87">
        <v>1</v>
      </c>
      <c r="G19" s="88">
        <v>0</v>
      </c>
      <c r="H19" s="89">
        <v>0</v>
      </c>
      <c r="I19" s="90">
        <v>0</v>
      </c>
    </row>
    <row r="20" spans="1:9" s="91" customFormat="1" ht="12.75" outlineLevel="1">
      <c r="A20" s="97" t="s">
        <v>165</v>
      </c>
      <c r="B20" s="98" t="s">
        <v>55</v>
      </c>
      <c r="C20" s="99">
        <f>прил4!E173+прил4!E265</f>
        <v>1470</v>
      </c>
      <c r="D20" s="99">
        <f>прил4!F173+прил4!F265</f>
        <v>1428.6</v>
      </c>
      <c r="E20" s="99">
        <f t="shared" si="0"/>
        <v>97.18367346938774</v>
      </c>
      <c r="F20" s="87">
        <v>1</v>
      </c>
      <c r="G20" s="88">
        <v>0</v>
      </c>
      <c r="H20" s="89">
        <v>0</v>
      </c>
      <c r="I20" s="90">
        <v>0</v>
      </c>
    </row>
    <row r="21" spans="1:9" s="91" customFormat="1" ht="12.75" outlineLevel="1">
      <c r="A21" s="97" t="s">
        <v>104</v>
      </c>
      <c r="B21" s="98" t="s">
        <v>56</v>
      </c>
      <c r="C21" s="99">
        <f>прил4!E106+прил4!E107+прил4!E176+прил4!E177+прил4!E178+прил4!E179+прил4!E268+прил4!E269</f>
        <v>21971.600000000002</v>
      </c>
      <c r="D21" s="99">
        <f>прил4!F106+прил4!F107+прил4!F176+прил4!F177+прил4!F178+прил4!F179+прил4!F268+прил4!F269</f>
        <v>21969.2</v>
      </c>
      <c r="E21" s="99">
        <f t="shared" si="0"/>
        <v>99.98907680824335</v>
      </c>
      <c r="F21" s="87">
        <v>0.9998</v>
      </c>
      <c r="G21" s="88">
        <v>0</v>
      </c>
      <c r="H21" s="89">
        <v>0</v>
      </c>
      <c r="I21" s="90">
        <v>0</v>
      </c>
    </row>
    <row r="22" spans="1:9" s="91" customFormat="1" ht="12.75" outlineLevel="1">
      <c r="A22" s="97" t="s">
        <v>98</v>
      </c>
      <c r="B22" s="98" t="s">
        <v>57</v>
      </c>
      <c r="C22" s="99">
        <f>прил4!E182</f>
        <v>438.2</v>
      </c>
      <c r="D22" s="99">
        <f>прил4!F182</f>
        <v>338.5</v>
      </c>
      <c r="E22" s="99">
        <f t="shared" si="0"/>
        <v>77.24783204016431</v>
      </c>
      <c r="F22" s="87">
        <v>1</v>
      </c>
      <c r="G22" s="88">
        <v>0</v>
      </c>
      <c r="H22" s="89">
        <v>0</v>
      </c>
      <c r="I22" s="90">
        <v>0</v>
      </c>
    </row>
    <row r="23" spans="1:12" s="14" customFormat="1" ht="12.75">
      <c r="A23" s="11" t="s">
        <v>166</v>
      </c>
      <c r="B23" s="12" t="s">
        <v>58</v>
      </c>
      <c r="C23" s="102">
        <f>SUM(C24:C27)</f>
        <v>507792.50000000006</v>
      </c>
      <c r="D23" s="102">
        <f>SUM(D24:D27)</f>
        <v>501731.70000000007</v>
      </c>
      <c r="E23" s="13">
        <f t="shared" si="0"/>
        <v>98.80644160754639</v>
      </c>
      <c r="F23" s="43">
        <v>0.9997</v>
      </c>
      <c r="G23" s="44">
        <v>0</v>
      </c>
      <c r="H23" s="43">
        <v>0</v>
      </c>
      <c r="I23" s="44">
        <v>0</v>
      </c>
      <c r="L23" s="14" t="s">
        <v>151</v>
      </c>
    </row>
    <row r="24" spans="1:9" s="91" customFormat="1" ht="12.75" outlineLevel="1">
      <c r="A24" s="97" t="s">
        <v>87</v>
      </c>
      <c r="B24" s="98" t="s">
        <v>59</v>
      </c>
      <c r="C24" s="99">
        <f>прил4!E30+прил4!E31+прил4!E34+прил4!E35+прил4!E185</f>
        <v>199708.6</v>
      </c>
      <c r="D24" s="99">
        <f>прил4!F30+прил4!F31+прил4!F34+прил4!F35+прил4!F185</f>
        <v>199708.1</v>
      </c>
      <c r="E24" s="99">
        <f t="shared" si="0"/>
        <v>99.99974963521852</v>
      </c>
      <c r="F24" s="87">
        <v>0.9997</v>
      </c>
      <c r="G24" s="88">
        <v>0</v>
      </c>
      <c r="H24" s="89">
        <v>0</v>
      </c>
      <c r="I24" s="90">
        <v>0</v>
      </c>
    </row>
    <row r="25" spans="1:9" s="91" customFormat="1" ht="12.75" outlineLevel="1">
      <c r="A25" s="97" t="s">
        <v>90</v>
      </c>
      <c r="B25" s="98" t="s">
        <v>60</v>
      </c>
      <c r="C25" s="99">
        <f>прил4!E38+прил4!E39+прил4!E42+прил4!E43+прил4!E44+прил4!E46+прил4!E48+прил4!E50+прил4!E51+прил4!E53+прил4!E54+прил4!E55+прил4!E117+прил4!E120+прил4!E188+прил4!E218+прил4!E221</f>
        <v>291261.8</v>
      </c>
      <c r="D25" s="99">
        <f>прил4!F38+прил4!F39+прил4!F42+прил4!F43+прил4!F44+прил4!F46+прил4!F48+прил4!F50+прил4!F51+прил4!F53+прил4!F54+прил4!F55+прил4!F117+прил4!F120+прил4!F188+прил4!F218+прил4!F221</f>
        <v>285509.10000000003</v>
      </c>
      <c r="E25" s="99">
        <f t="shared" si="0"/>
        <v>98.02490405538936</v>
      </c>
      <c r="F25" s="87">
        <v>0.9998</v>
      </c>
      <c r="G25" s="88">
        <v>0</v>
      </c>
      <c r="H25" s="89">
        <v>0</v>
      </c>
      <c r="I25" s="90">
        <v>0</v>
      </c>
    </row>
    <row r="26" spans="1:9" s="91" customFormat="1" ht="16.5" customHeight="1" outlineLevel="1">
      <c r="A26" s="97" t="s">
        <v>91</v>
      </c>
      <c r="B26" s="98" t="s">
        <v>61</v>
      </c>
      <c r="C26" s="99">
        <f>прил4!E59+прил4!E60+прил4!E191+прил4!E192+прил4!E193</f>
        <v>1074.2</v>
      </c>
      <c r="D26" s="99">
        <f>прил4!F59+прил4!F60+прил4!F191+прил4!F192+прил4!F193</f>
        <v>991.3</v>
      </c>
      <c r="E26" s="99">
        <f t="shared" si="0"/>
        <v>92.28262893315954</v>
      </c>
      <c r="F26" s="87">
        <v>0.9942</v>
      </c>
      <c r="G26" s="88">
        <v>0</v>
      </c>
      <c r="H26" s="89">
        <v>0</v>
      </c>
      <c r="I26" s="90">
        <v>0</v>
      </c>
    </row>
    <row r="27" spans="1:9" s="91" customFormat="1" ht="12.75" customHeight="1" outlineLevel="1">
      <c r="A27" s="97" t="s">
        <v>92</v>
      </c>
      <c r="B27" s="98" t="s">
        <v>62</v>
      </c>
      <c r="C27" s="99">
        <f>прил4!E63+прил4!E64+прил4!E67+прил4!E69</f>
        <v>15747.900000000001</v>
      </c>
      <c r="D27" s="99">
        <f>прил4!F63+прил4!F64+прил4!F67+прил4!F69</f>
        <v>15523.2</v>
      </c>
      <c r="E27" s="99">
        <f t="shared" si="0"/>
        <v>98.57314308574476</v>
      </c>
      <c r="F27" s="87">
        <v>0.9993</v>
      </c>
      <c r="G27" s="88">
        <v>0</v>
      </c>
      <c r="H27" s="89">
        <v>0</v>
      </c>
      <c r="I27" s="90">
        <v>0</v>
      </c>
    </row>
    <row r="28" spans="1:9" s="14" customFormat="1" ht="12.75">
      <c r="A28" s="11" t="s">
        <v>180</v>
      </c>
      <c r="B28" s="12" t="s">
        <v>63</v>
      </c>
      <c r="C28" s="102">
        <f>SUM(C29:C30)</f>
        <v>23199.5</v>
      </c>
      <c r="D28" s="102">
        <f>SUM(D29:D30)</f>
        <v>23143.199999999997</v>
      </c>
      <c r="E28" s="13">
        <f t="shared" si="0"/>
        <v>99.75732235608524</v>
      </c>
      <c r="F28" s="43">
        <v>0.9987</v>
      </c>
      <c r="G28" s="44">
        <v>0</v>
      </c>
      <c r="H28" s="43">
        <v>0</v>
      </c>
      <c r="I28" s="44">
        <v>0</v>
      </c>
    </row>
    <row r="29" spans="1:9" s="91" customFormat="1" ht="12.75" outlineLevel="1">
      <c r="A29" s="97" t="s">
        <v>101</v>
      </c>
      <c r="B29" s="98" t="s">
        <v>64</v>
      </c>
      <c r="C29" s="99">
        <f>прил4!E196+прил4!E225+прил4!E226+прил4!E227+прил4!E228+прил4!E229+прил4!E231+прил4!E233+прил4!E235+прил4!E236+прил4!E238+прил4!E240+прил4!E242</f>
        <v>21813.7</v>
      </c>
      <c r="D29" s="99">
        <f>прил4!F196+прил4!F225+прил4!F226+прил4!F227+прил4!F228+прил4!F229+прил4!F231+прил4!F233+прил4!F235+прил4!F236+прил4!F238+прил4!F240+прил4!F242</f>
        <v>21757.899999999998</v>
      </c>
      <c r="E29" s="99">
        <f t="shared" si="0"/>
        <v>99.74419745389365</v>
      </c>
      <c r="F29" s="87">
        <v>0.9987</v>
      </c>
      <c r="G29" s="88">
        <v>0</v>
      </c>
      <c r="H29" s="89">
        <v>0</v>
      </c>
      <c r="I29" s="90">
        <v>0</v>
      </c>
    </row>
    <row r="30" spans="1:9" s="91" customFormat="1" ht="12" customHeight="1" outlineLevel="1">
      <c r="A30" s="97" t="s">
        <v>181</v>
      </c>
      <c r="B30" s="98" t="s">
        <v>65</v>
      </c>
      <c r="C30" s="99">
        <f>прил4!E245</f>
        <v>1385.8</v>
      </c>
      <c r="D30" s="99">
        <f>прил4!F245</f>
        <v>1385.3</v>
      </c>
      <c r="E30" s="99">
        <f t="shared" si="0"/>
        <v>99.96391975754078</v>
      </c>
      <c r="F30" s="87">
        <v>0.9982</v>
      </c>
      <c r="G30" s="88">
        <v>0</v>
      </c>
      <c r="H30" s="89">
        <v>0</v>
      </c>
      <c r="I30" s="90">
        <v>0</v>
      </c>
    </row>
    <row r="31" spans="1:9" s="14" customFormat="1" ht="12.75">
      <c r="A31" s="11" t="s">
        <v>167</v>
      </c>
      <c r="B31" s="12" t="s">
        <v>66</v>
      </c>
      <c r="C31" s="102">
        <f>SUM(C32:C35)</f>
        <v>52475.7</v>
      </c>
      <c r="D31" s="102">
        <f>SUM(D32:D35)</f>
        <v>49446.50000000001</v>
      </c>
      <c r="E31" s="13">
        <f t="shared" si="0"/>
        <v>94.22742335976464</v>
      </c>
      <c r="F31" s="43">
        <v>0.8946</v>
      </c>
      <c r="G31" s="44">
        <v>0</v>
      </c>
      <c r="H31" s="43">
        <v>0</v>
      </c>
      <c r="I31" s="44">
        <v>0</v>
      </c>
    </row>
    <row r="32" spans="1:9" s="91" customFormat="1" ht="12.75" outlineLevel="1">
      <c r="A32" s="97" t="s">
        <v>102</v>
      </c>
      <c r="B32" s="98" t="s">
        <v>67</v>
      </c>
      <c r="C32" s="99">
        <f>прил4!E200</f>
        <v>5640</v>
      </c>
      <c r="D32" s="99">
        <f>прил4!F200</f>
        <v>5359</v>
      </c>
      <c r="E32" s="99">
        <f t="shared" si="0"/>
        <v>95.01773049645391</v>
      </c>
      <c r="F32" s="87">
        <v>0.9999</v>
      </c>
      <c r="G32" s="88">
        <v>0</v>
      </c>
      <c r="H32" s="89">
        <v>0</v>
      </c>
      <c r="I32" s="90">
        <v>0</v>
      </c>
    </row>
    <row r="33" spans="1:9" s="91" customFormat="1" ht="12.75" customHeight="1" outlineLevel="1">
      <c r="A33" s="97" t="s">
        <v>93</v>
      </c>
      <c r="B33" s="98" t="s">
        <v>68</v>
      </c>
      <c r="C33" s="99">
        <f>прил4!E203+прил4!E204+прил4!E273+прил4!E274+прил4!E275+прил4!E277+прил4!E278+прил4!E279+прил4!E280</f>
        <v>12044.1</v>
      </c>
      <c r="D33" s="99">
        <f>прил4!F203+прил4!F204+прил4!F273+прил4!F274+прил4!F275+прил4!F277+прил4!F278+прил4!F279+прил4!F280</f>
        <v>10717.900000000001</v>
      </c>
      <c r="E33" s="99">
        <f t="shared" si="0"/>
        <v>88.98879949518852</v>
      </c>
      <c r="F33" s="87">
        <v>0.8042</v>
      </c>
      <c r="G33" s="88">
        <v>0</v>
      </c>
      <c r="H33" s="89">
        <v>0</v>
      </c>
      <c r="I33" s="90">
        <v>0</v>
      </c>
    </row>
    <row r="34" spans="1:9" s="91" customFormat="1" ht="12.75" outlineLevel="1">
      <c r="A34" s="97" t="s">
        <v>94</v>
      </c>
      <c r="B34" s="98" t="s">
        <v>69</v>
      </c>
      <c r="C34" s="99">
        <f>прил4!E73+прил4!E74+прил4!E77+прил4!E112+прил4!E111+прил4!E207+прил4!E208+прил4!E209+прил4!E210</f>
        <v>32870.5</v>
      </c>
      <c r="D34" s="99">
        <f>прил4!F73+прил4!F74+прил4!F77+прил4!F112+прил4!F111+прил4!F207+прил4!F208+прил4!F209+прил4!F210</f>
        <v>31448.500000000004</v>
      </c>
      <c r="E34" s="99">
        <f t="shared" si="0"/>
        <v>95.67393255350544</v>
      </c>
      <c r="F34" s="87">
        <v>0.9689</v>
      </c>
      <c r="G34" s="88">
        <v>0</v>
      </c>
      <c r="H34" s="89">
        <v>0</v>
      </c>
      <c r="I34" s="90">
        <v>0</v>
      </c>
    </row>
    <row r="35" spans="1:9" s="91" customFormat="1" ht="14.25" customHeight="1" outlineLevel="1">
      <c r="A35" s="97" t="s">
        <v>168</v>
      </c>
      <c r="B35" s="98" t="s">
        <v>70</v>
      </c>
      <c r="C35" s="99">
        <f>прил4!E213</f>
        <v>1921.1</v>
      </c>
      <c r="D35" s="99">
        <f>прил4!F213</f>
        <v>1921.1</v>
      </c>
      <c r="E35" s="99">
        <f t="shared" si="0"/>
        <v>100</v>
      </c>
      <c r="F35" s="87">
        <v>1</v>
      </c>
      <c r="G35" s="88">
        <v>0</v>
      </c>
      <c r="H35" s="89">
        <v>0</v>
      </c>
      <c r="I35" s="90">
        <v>0</v>
      </c>
    </row>
    <row r="36" spans="1:9" s="14" customFormat="1" ht="12.75">
      <c r="A36" s="11" t="s">
        <v>169</v>
      </c>
      <c r="B36" s="12" t="s">
        <v>71</v>
      </c>
      <c r="C36" s="102">
        <f>C37+C38</f>
        <v>7908.099999999999</v>
      </c>
      <c r="D36" s="102">
        <f>D37+D38</f>
        <v>7688.4</v>
      </c>
      <c r="E36" s="13">
        <f t="shared" si="0"/>
        <v>97.22183583920284</v>
      </c>
      <c r="F36" s="43">
        <v>0.9995</v>
      </c>
      <c r="G36" s="44">
        <v>0</v>
      </c>
      <c r="H36" s="43">
        <v>0</v>
      </c>
      <c r="I36" s="44">
        <v>0</v>
      </c>
    </row>
    <row r="37" spans="1:9" s="91" customFormat="1" ht="12.75" outlineLevel="1">
      <c r="A37" s="97" t="s">
        <v>170</v>
      </c>
      <c r="B37" s="98" t="s">
        <v>72</v>
      </c>
      <c r="C37" s="99">
        <f>прил4!E125+прил4!E126</f>
        <v>6265.299999999999</v>
      </c>
      <c r="D37" s="99">
        <f>прил4!F125+прил4!F126</f>
        <v>6071.099999999999</v>
      </c>
      <c r="E37" s="99">
        <f t="shared" si="0"/>
        <v>96.90038785054188</v>
      </c>
      <c r="F37" s="87">
        <v>0.9996</v>
      </c>
      <c r="G37" s="88">
        <v>0</v>
      </c>
      <c r="H37" s="89">
        <v>0</v>
      </c>
      <c r="I37" s="90">
        <v>0</v>
      </c>
    </row>
    <row r="38" spans="1:9" s="91" customFormat="1" ht="12.75" outlineLevel="1">
      <c r="A38" s="97" t="s">
        <v>152</v>
      </c>
      <c r="B38" s="98" t="s">
        <v>73</v>
      </c>
      <c r="C38" s="99">
        <f>прил4!E129</f>
        <v>1642.8</v>
      </c>
      <c r="D38" s="99">
        <f>прил4!F129</f>
        <v>1617.3</v>
      </c>
      <c r="E38" s="99">
        <f t="shared" si="0"/>
        <v>98.44777209642075</v>
      </c>
      <c r="F38" s="87">
        <v>0.9989</v>
      </c>
      <c r="G38" s="88">
        <v>0</v>
      </c>
      <c r="H38" s="89">
        <v>0</v>
      </c>
      <c r="I38" s="90">
        <v>0</v>
      </c>
    </row>
    <row r="39" spans="1:9" ht="25.5" outlineLevel="1">
      <c r="A39" s="57" t="s">
        <v>188</v>
      </c>
      <c r="B39" s="12" t="s">
        <v>190</v>
      </c>
      <c r="C39" s="13">
        <f>C40</f>
        <v>2302.5</v>
      </c>
      <c r="D39" s="13">
        <f>D40</f>
        <v>2302.5</v>
      </c>
      <c r="E39" s="13">
        <f t="shared" si="0"/>
        <v>100</v>
      </c>
      <c r="F39" s="53"/>
      <c r="G39" s="54"/>
      <c r="H39" s="55"/>
      <c r="I39" s="56"/>
    </row>
    <row r="40" spans="1:9" s="91" customFormat="1" ht="12.75" outlineLevel="1">
      <c r="A40" s="97" t="s">
        <v>189</v>
      </c>
      <c r="B40" s="98" t="s">
        <v>191</v>
      </c>
      <c r="C40" s="99">
        <f>прил4!E283</f>
        <v>2302.5</v>
      </c>
      <c r="D40" s="99">
        <f>прил4!F283</f>
        <v>2302.5</v>
      </c>
      <c r="E40" s="99">
        <f t="shared" si="0"/>
        <v>100</v>
      </c>
      <c r="F40" s="93"/>
      <c r="G40" s="94"/>
      <c r="H40" s="95"/>
      <c r="I40" s="96"/>
    </row>
    <row r="41" spans="1:9" ht="12.75">
      <c r="A41" s="79" t="s">
        <v>171</v>
      </c>
      <c r="B41" s="45" t="s">
        <v>76</v>
      </c>
      <c r="C41" s="13">
        <f>C6+C14+C18+C23+C28+C31+C36+C39</f>
        <v>917170.4999999999</v>
      </c>
      <c r="D41" s="13">
        <f>D6+D14+D18+D23+D28+D31+D36+D39</f>
        <v>864772.4</v>
      </c>
      <c r="E41" s="13">
        <f t="shared" si="0"/>
        <v>94.28698371785836</v>
      </c>
      <c r="F41" s="46">
        <v>0.9933</v>
      </c>
      <c r="G41" s="47">
        <v>0</v>
      </c>
      <c r="H41" s="48">
        <v>0</v>
      </c>
      <c r="I41" s="49">
        <v>0</v>
      </c>
    </row>
    <row r="42" spans="1:9" ht="45" customHeight="1">
      <c r="A42" s="76"/>
      <c r="B42" s="77"/>
      <c r="C42" s="78"/>
      <c r="D42" s="78"/>
      <c r="E42" s="78"/>
      <c r="F42" s="72"/>
      <c r="G42" s="73"/>
      <c r="H42" s="74"/>
      <c r="I42" s="75"/>
    </row>
    <row r="43" spans="1:9" ht="27" customHeight="1">
      <c r="A43" s="108"/>
      <c r="B43" s="108"/>
      <c r="C43" s="108"/>
      <c r="D43" s="108"/>
      <c r="E43" s="108"/>
      <c r="F43" s="9"/>
      <c r="G43" s="9"/>
      <c r="H43" s="9"/>
      <c r="I43" s="9"/>
    </row>
    <row r="44" spans="1:9" ht="26.25" customHeight="1" hidden="1">
      <c r="A44" s="107"/>
      <c r="B44" s="107"/>
      <c r="C44" s="107"/>
      <c r="D44" s="107"/>
      <c r="E44" s="107"/>
      <c r="F44" s="39"/>
      <c r="G44" s="39"/>
      <c r="H44" s="35"/>
      <c r="I44" s="35"/>
    </row>
    <row r="45" ht="12.75" hidden="1">
      <c r="D45" s="50"/>
    </row>
  </sheetData>
  <mergeCells count="4">
    <mergeCell ref="C1:E1"/>
    <mergeCell ref="A3:G3"/>
    <mergeCell ref="A44:E44"/>
    <mergeCell ref="A43:E43"/>
  </mergeCells>
  <printOptions/>
  <pageMargins left="0.4724409448818898" right="0.31496062992125984" top="0.7874015748031497" bottom="0.5905511811023623" header="0.3937007874015748" footer="0.3937007874015748"/>
  <pageSetup fitToHeight="20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5"/>
  <sheetViews>
    <sheetView showGridLines="0" view="pageBreakPreview" zoomScale="120" zoomScaleSheetLayoutView="120" workbookViewId="0" topLeftCell="A277">
      <selection activeCell="A3" sqref="A3:G3"/>
    </sheetView>
  </sheetViews>
  <sheetFormatPr defaultColWidth="9.00390625" defaultRowHeight="12.75" outlineLevelRow="3"/>
  <cols>
    <col min="1" max="1" width="49.00390625" style="0" customWidth="1"/>
    <col min="2" max="2" width="5.875" style="0" customWidth="1"/>
    <col min="3" max="3" width="6.75390625" style="0" customWidth="1"/>
    <col min="4" max="4" width="8.25390625" style="0" customWidth="1"/>
    <col min="5" max="5" width="9.625" style="3" customWidth="1"/>
    <col min="6" max="6" width="9.375" style="3" customWidth="1"/>
    <col min="7" max="7" width="8.75390625" style="3" customWidth="1"/>
  </cols>
  <sheetData>
    <row r="1" spans="1:7" ht="48.75" customHeight="1">
      <c r="A1" s="1"/>
      <c r="B1" s="1"/>
      <c r="C1" s="1"/>
      <c r="D1" s="109" t="s">
        <v>404</v>
      </c>
      <c r="E1" s="109"/>
      <c r="F1" s="109"/>
      <c r="G1" s="109"/>
    </row>
    <row r="2" spans="1:7" ht="5.25" customHeight="1">
      <c r="A2" s="2"/>
      <c r="B2" s="2"/>
      <c r="C2" s="2"/>
      <c r="D2" s="2"/>
      <c r="E2" s="2"/>
      <c r="F2" s="2"/>
      <c r="G2" s="2"/>
    </row>
    <row r="3" spans="1:7" ht="15.75">
      <c r="A3" s="111" t="s">
        <v>400</v>
      </c>
      <c r="B3" s="111"/>
      <c r="C3" s="111"/>
      <c r="D3" s="111"/>
      <c r="E3" s="111"/>
      <c r="F3" s="111"/>
      <c r="G3" s="111"/>
    </row>
    <row r="4" spans="1:7" ht="15.75">
      <c r="A4" s="16"/>
      <c r="B4" s="16"/>
      <c r="C4" s="16"/>
      <c r="D4" s="16"/>
      <c r="E4" s="16"/>
      <c r="F4" s="16"/>
      <c r="G4" s="65" t="s">
        <v>74</v>
      </c>
    </row>
    <row r="5" spans="1:7" s="5" customFormat="1" ht="12.75">
      <c r="A5" s="37" t="s">
        <v>41</v>
      </c>
      <c r="B5" s="37" t="s">
        <v>77</v>
      </c>
      <c r="C5" s="37" t="s">
        <v>150</v>
      </c>
      <c r="D5" s="37" t="s">
        <v>78</v>
      </c>
      <c r="E5" s="38" t="s">
        <v>149</v>
      </c>
      <c r="F5" s="38" t="s">
        <v>148</v>
      </c>
      <c r="G5" s="38" t="s">
        <v>75</v>
      </c>
    </row>
    <row r="6" spans="1:7" s="5" customFormat="1" ht="12.75">
      <c r="A6" s="33" t="s">
        <v>173</v>
      </c>
      <c r="B6" s="12" t="s">
        <v>79</v>
      </c>
      <c r="C6" s="12" t="s">
        <v>76</v>
      </c>
      <c r="D6" s="12" t="s">
        <v>44</v>
      </c>
      <c r="E6" s="13">
        <f>E7</f>
        <v>2589.2</v>
      </c>
      <c r="F6" s="13">
        <f>F7</f>
        <v>2469.5</v>
      </c>
      <c r="G6" s="13">
        <f aca="true" t="shared" si="0" ref="G6:G19">F6/E6*100</f>
        <v>95.37695040939286</v>
      </c>
    </row>
    <row r="7" spans="1:7" s="5" customFormat="1" ht="12.75" outlineLevel="1">
      <c r="A7" s="11" t="s">
        <v>172</v>
      </c>
      <c r="B7" s="12" t="s">
        <v>79</v>
      </c>
      <c r="C7" s="12" t="s">
        <v>43</v>
      </c>
      <c r="D7" s="12" t="s">
        <v>44</v>
      </c>
      <c r="E7" s="13">
        <f>E8+E12</f>
        <v>2589.2</v>
      </c>
      <c r="F7" s="13">
        <f>F8+F12</f>
        <v>2469.5</v>
      </c>
      <c r="G7" s="13">
        <f t="shared" si="0"/>
        <v>95.37695040939286</v>
      </c>
    </row>
    <row r="8" spans="1:7" s="10" customFormat="1" ht="38.25" outlineLevel="2">
      <c r="A8" s="18" t="s">
        <v>88</v>
      </c>
      <c r="B8" s="84" t="s">
        <v>79</v>
      </c>
      <c r="C8" s="84" t="s">
        <v>46</v>
      </c>
      <c r="D8" s="84" t="s">
        <v>44</v>
      </c>
      <c r="E8" s="8">
        <f>E9</f>
        <v>2585</v>
      </c>
      <c r="F8" s="99">
        <f>F9</f>
        <v>2465.3</v>
      </c>
      <c r="G8" s="8">
        <f t="shared" si="0"/>
        <v>95.36943907156675</v>
      </c>
    </row>
    <row r="9" spans="1:7" s="10" customFormat="1" ht="12.75" outlineLevel="2">
      <c r="A9" s="18" t="s">
        <v>192</v>
      </c>
      <c r="B9" s="84" t="s">
        <v>79</v>
      </c>
      <c r="C9" s="84" t="s">
        <v>46</v>
      </c>
      <c r="D9" s="84" t="s">
        <v>193</v>
      </c>
      <c r="E9" s="8">
        <f>E10+E11</f>
        <v>2585</v>
      </c>
      <c r="F9" s="99">
        <f>F10+F11</f>
        <v>2465.3</v>
      </c>
      <c r="G9" s="8">
        <f t="shared" si="0"/>
        <v>95.36943907156675</v>
      </c>
    </row>
    <row r="10" spans="1:7" s="10" customFormat="1" ht="25.5" outlineLevel="3">
      <c r="A10" s="18" t="s">
        <v>194</v>
      </c>
      <c r="B10" s="84" t="s">
        <v>79</v>
      </c>
      <c r="C10" s="84" t="s">
        <v>46</v>
      </c>
      <c r="D10" s="84" t="s">
        <v>195</v>
      </c>
      <c r="E10" s="8">
        <v>1268</v>
      </c>
      <c r="F10" s="99">
        <v>1245.6</v>
      </c>
      <c r="G10" s="8">
        <f t="shared" si="0"/>
        <v>98.23343848580441</v>
      </c>
    </row>
    <row r="11" spans="1:7" s="10" customFormat="1" ht="38.25" outlineLevel="3">
      <c r="A11" s="18" t="s">
        <v>196</v>
      </c>
      <c r="B11" s="84" t="s">
        <v>79</v>
      </c>
      <c r="C11" s="84" t="s">
        <v>46</v>
      </c>
      <c r="D11" s="84" t="s">
        <v>197</v>
      </c>
      <c r="E11" s="8">
        <v>1317</v>
      </c>
      <c r="F11" s="99">
        <v>1219.7</v>
      </c>
      <c r="G11" s="8">
        <f t="shared" si="0"/>
        <v>92.61199696279422</v>
      </c>
    </row>
    <row r="12" spans="1:7" s="5" customFormat="1" ht="12.75" outlineLevel="3">
      <c r="A12" s="6" t="s">
        <v>95</v>
      </c>
      <c r="B12" s="7" t="s">
        <v>79</v>
      </c>
      <c r="C12" s="7" t="s">
        <v>50</v>
      </c>
      <c r="D12" s="7" t="s">
        <v>44</v>
      </c>
      <c r="E12" s="8">
        <f>E13</f>
        <v>4.2</v>
      </c>
      <c r="F12" s="99">
        <f>F13</f>
        <v>4.2</v>
      </c>
      <c r="G12" s="8">
        <f t="shared" si="0"/>
        <v>100</v>
      </c>
    </row>
    <row r="13" spans="1:7" s="5" customFormat="1" ht="12.75" outlineLevel="3">
      <c r="A13" s="6" t="s">
        <v>192</v>
      </c>
      <c r="B13" s="7" t="s">
        <v>79</v>
      </c>
      <c r="C13" s="7" t="s">
        <v>50</v>
      </c>
      <c r="D13" s="7" t="s">
        <v>193</v>
      </c>
      <c r="E13" s="8">
        <f>E14</f>
        <v>4.2</v>
      </c>
      <c r="F13" s="99">
        <f>F14</f>
        <v>4.2</v>
      </c>
      <c r="G13" s="8">
        <f t="shared" si="0"/>
        <v>100</v>
      </c>
    </row>
    <row r="14" spans="1:7" s="5" customFormat="1" ht="25.5" outlineLevel="3">
      <c r="A14" s="6" t="s">
        <v>198</v>
      </c>
      <c r="B14" s="7" t="s">
        <v>79</v>
      </c>
      <c r="C14" s="7" t="s">
        <v>50</v>
      </c>
      <c r="D14" s="7" t="s">
        <v>199</v>
      </c>
      <c r="E14" s="8">
        <v>4.2</v>
      </c>
      <c r="F14" s="99">
        <v>4.2</v>
      </c>
      <c r="G14" s="8">
        <f t="shared" si="0"/>
        <v>100</v>
      </c>
    </row>
    <row r="15" spans="1:7" s="14" customFormat="1" ht="25.5">
      <c r="A15" s="11" t="s">
        <v>174</v>
      </c>
      <c r="B15" s="12" t="s">
        <v>80</v>
      </c>
      <c r="C15" s="12" t="s">
        <v>76</v>
      </c>
      <c r="D15" s="12" t="s">
        <v>44</v>
      </c>
      <c r="E15" s="13">
        <f aca="true" t="shared" si="1" ref="E15:F18">E16</f>
        <v>1294.1</v>
      </c>
      <c r="F15" s="102">
        <f t="shared" si="1"/>
        <v>1158.6</v>
      </c>
      <c r="G15" s="13">
        <f t="shared" si="0"/>
        <v>89.52940267367282</v>
      </c>
    </row>
    <row r="16" spans="1:7" s="14" customFormat="1" ht="12.75" outlineLevel="1">
      <c r="A16" s="11" t="s">
        <v>172</v>
      </c>
      <c r="B16" s="12" t="s">
        <v>80</v>
      </c>
      <c r="C16" s="12" t="s">
        <v>43</v>
      </c>
      <c r="D16" s="12" t="s">
        <v>44</v>
      </c>
      <c r="E16" s="13">
        <f t="shared" si="1"/>
        <v>1294.1</v>
      </c>
      <c r="F16" s="102">
        <f t="shared" si="1"/>
        <v>1158.6</v>
      </c>
      <c r="G16" s="13">
        <f t="shared" si="0"/>
        <v>89.52940267367282</v>
      </c>
    </row>
    <row r="17" spans="1:7" s="5" customFormat="1" ht="38.25" outlineLevel="2">
      <c r="A17" s="6" t="s">
        <v>89</v>
      </c>
      <c r="B17" s="7" t="s">
        <v>80</v>
      </c>
      <c r="C17" s="7" t="s">
        <v>49</v>
      </c>
      <c r="D17" s="7" t="s">
        <v>44</v>
      </c>
      <c r="E17" s="8">
        <f t="shared" si="1"/>
        <v>1294.1</v>
      </c>
      <c r="F17" s="99">
        <f t="shared" si="1"/>
        <v>1158.6</v>
      </c>
      <c r="G17" s="8">
        <f t="shared" si="0"/>
        <v>89.52940267367282</v>
      </c>
    </row>
    <row r="18" spans="1:7" s="5" customFormat="1" ht="12.75" outlineLevel="2">
      <c r="A18" s="6" t="s">
        <v>192</v>
      </c>
      <c r="B18" s="7" t="s">
        <v>80</v>
      </c>
      <c r="C18" s="7" t="s">
        <v>49</v>
      </c>
      <c r="D18" s="7" t="s">
        <v>193</v>
      </c>
      <c r="E18" s="8">
        <f t="shared" si="1"/>
        <v>1294.1</v>
      </c>
      <c r="F18" s="99">
        <f t="shared" si="1"/>
        <v>1158.6</v>
      </c>
      <c r="G18" s="8">
        <f t="shared" si="0"/>
        <v>89.52940267367282</v>
      </c>
    </row>
    <row r="19" spans="1:7" s="5" customFormat="1" ht="25.5" outlineLevel="3">
      <c r="A19" s="6" t="s">
        <v>194</v>
      </c>
      <c r="B19" s="7" t="s">
        <v>80</v>
      </c>
      <c r="C19" s="7" t="s">
        <v>49</v>
      </c>
      <c r="D19" s="7" t="s">
        <v>195</v>
      </c>
      <c r="E19" s="8">
        <v>1294.1</v>
      </c>
      <c r="F19" s="99">
        <v>1158.6</v>
      </c>
      <c r="G19" s="8">
        <f t="shared" si="0"/>
        <v>89.52940267367282</v>
      </c>
    </row>
    <row r="20" spans="1:7" s="14" customFormat="1" ht="25.5">
      <c r="A20" s="11" t="s">
        <v>176</v>
      </c>
      <c r="B20" s="12" t="s">
        <v>81</v>
      </c>
      <c r="C20" s="12" t="s">
        <v>76</v>
      </c>
      <c r="D20" s="12" t="s">
        <v>44</v>
      </c>
      <c r="E20" s="13">
        <f>E23+E27+E70+E21</f>
        <v>481717.80000000005</v>
      </c>
      <c r="F20" s="102">
        <f>F23+F27+F70+F21</f>
        <v>475772.60000000003</v>
      </c>
      <c r="G20" s="13">
        <f>F20/E20*100</f>
        <v>98.7658334402424</v>
      </c>
    </row>
    <row r="21" spans="1:7" s="85" customFormat="1" ht="51">
      <c r="A21" s="100" t="s">
        <v>99</v>
      </c>
      <c r="B21" s="101" t="s">
        <v>81</v>
      </c>
      <c r="C21" s="101" t="s">
        <v>47</v>
      </c>
      <c r="D21" s="101"/>
      <c r="E21" s="102">
        <f>E22</f>
        <v>21.6</v>
      </c>
      <c r="F21" s="102">
        <f>F22</f>
        <v>21.6</v>
      </c>
      <c r="G21" s="13">
        <f>F21/E21*100</f>
        <v>100</v>
      </c>
    </row>
    <row r="22" spans="1:7" s="83" customFormat="1" ht="51">
      <c r="A22" s="97" t="s">
        <v>362</v>
      </c>
      <c r="B22" s="98" t="s">
        <v>81</v>
      </c>
      <c r="C22" s="98" t="s">
        <v>47</v>
      </c>
      <c r="D22" s="98" t="s">
        <v>363</v>
      </c>
      <c r="E22" s="99">
        <v>21.6</v>
      </c>
      <c r="F22" s="99">
        <v>21.6</v>
      </c>
      <c r="G22" s="13">
        <f>F22/E22*100</f>
        <v>100</v>
      </c>
    </row>
    <row r="23" spans="1:7" s="14" customFormat="1" ht="12.75" outlineLevel="1">
      <c r="A23" s="11" t="s">
        <v>162</v>
      </c>
      <c r="B23" s="12" t="s">
        <v>81</v>
      </c>
      <c r="C23" s="12" t="s">
        <v>51</v>
      </c>
      <c r="D23" s="12" t="s">
        <v>44</v>
      </c>
      <c r="E23" s="13">
        <f aca="true" t="shared" si="2" ref="E23:F25">E24</f>
        <v>50</v>
      </c>
      <c r="F23" s="102">
        <f t="shared" si="2"/>
        <v>49</v>
      </c>
      <c r="G23" s="13">
        <f aca="true" t="shared" si="3" ref="G23:G31">F23/E23*100</f>
        <v>98</v>
      </c>
    </row>
    <row r="24" spans="1:7" s="14" customFormat="1" ht="12.75" outlineLevel="1">
      <c r="A24" s="6" t="s">
        <v>155</v>
      </c>
      <c r="B24" s="7" t="s">
        <v>81</v>
      </c>
      <c r="C24" s="7" t="s">
        <v>153</v>
      </c>
      <c r="D24" s="7" t="s">
        <v>44</v>
      </c>
      <c r="E24" s="8">
        <f t="shared" si="2"/>
        <v>50</v>
      </c>
      <c r="F24" s="99">
        <f t="shared" si="2"/>
        <v>49</v>
      </c>
      <c r="G24" s="8">
        <f t="shared" si="3"/>
        <v>98</v>
      </c>
    </row>
    <row r="25" spans="1:7" s="10" customFormat="1" ht="25.5" outlineLevel="2">
      <c r="A25" s="18" t="s">
        <v>200</v>
      </c>
      <c r="B25" s="84" t="s">
        <v>81</v>
      </c>
      <c r="C25" s="84" t="s">
        <v>153</v>
      </c>
      <c r="D25" s="84" t="s">
        <v>201</v>
      </c>
      <c r="E25" s="8">
        <f t="shared" si="2"/>
        <v>50</v>
      </c>
      <c r="F25" s="99">
        <f t="shared" si="2"/>
        <v>49</v>
      </c>
      <c r="G25" s="8">
        <f t="shared" si="3"/>
        <v>98</v>
      </c>
    </row>
    <row r="26" spans="1:7" s="5" customFormat="1" ht="51" outlineLevel="3">
      <c r="A26" s="6" t="s">
        <v>202</v>
      </c>
      <c r="B26" s="7" t="s">
        <v>81</v>
      </c>
      <c r="C26" s="7" t="s">
        <v>153</v>
      </c>
      <c r="D26" s="7" t="s">
        <v>203</v>
      </c>
      <c r="E26" s="8">
        <v>50</v>
      </c>
      <c r="F26" s="99">
        <v>49</v>
      </c>
      <c r="G26" s="8">
        <f t="shared" si="3"/>
        <v>98</v>
      </c>
    </row>
    <row r="27" spans="1:7" s="14" customFormat="1" ht="12.75" outlineLevel="1">
      <c r="A27" s="11" t="s">
        <v>166</v>
      </c>
      <c r="B27" s="12" t="s">
        <v>81</v>
      </c>
      <c r="C27" s="12" t="s">
        <v>58</v>
      </c>
      <c r="D27" s="12" t="s">
        <v>44</v>
      </c>
      <c r="E27" s="102">
        <f>E28+E36+E56+E61</f>
        <v>474197.50000000006</v>
      </c>
      <c r="F27" s="102">
        <f>F28+F36+F56+F61</f>
        <v>468300.60000000003</v>
      </c>
      <c r="G27" s="102">
        <f t="shared" si="3"/>
        <v>98.75644641736828</v>
      </c>
    </row>
    <row r="28" spans="1:7" s="5" customFormat="1" ht="12.75" outlineLevel="2">
      <c r="A28" s="6" t="s">
        <v>87</v>
      </c>
      <c r="B28" s="7" t="s">
        <v>81</v>
      </c>
      <c r="C28" s="7" t="s">
        <v>59</v>
      </c>
      <c r="D28" s="7" t="s">
        <v>44</v>
      </c>
      <c r="E28" s="8">
        <f>E29+E32</f>
        <v>196718.7</v>
      </c>
      <c r="F28" s="99">
        <f>F29+F32</f>
        <v>196718.2</v>
      </c>
      <c r="G28" s="8">
        <f t="shared" si="3"/>
        <v>99.99974582995922</v>
      </c>
    </row>
    <row r="29" spans="1:7" s="5" customFormat="1" ht="12.75" outlineLevel="2">
      <c r="A29" s="6" t="s">
        <v>192</v>
      </c>
      <c r="B29" s="7" t="s">
        <v>81</v>
      </c>
      <c r="C29" s="7" t="s">
        <v>59</v>
      </c>
      <c r="D29" s="7" t="s">
        <v>193</v>
      </c>
      <c r="E29" s="8">
        <f>E30+E31</f>
        <v>650</v>
      </c>
      <c r="F29" s="99">
        <f>F30+F31</f>
        <v>650</v>
      </c>
      <c r="G29" s="8">
        <f t="shared" si="3"/>
        <v>100</v>
      </c>
    </row>
    <row r="30" spans="1:7" s="5" customFormat="1" ht="38.25" outlineLevel="2">
      <c r="A30" s="6" t="s">
        <v>182</v>
      </c>
      <c r="B30" s="7" t="s">
        <v>81</v>
      </c>
      <c r="C30" s="7" t="s">
        <v>59</v>
      </c>
      <c r="D30" s="7" t="s">
        <v>205</v>
      </c>
      <c r="E30" s="8">
        <v>520</v>
      </c>
      <c r="F30" s="99">
        <v>520</v>
      </c>
      <c r="G30" s="8">
        <f t="shared" si="3"/>
        <v>100</v>
      </c>
    </row>
    <row r="31" spans="1:7" s="5" customFormat="1" ht="25.5" outlineLevel="2">
      <c r="A31" s="6" t="s">
        <v>156</v>
      </c>
      <c r="B31" s="7" t="s">
        <v>81</v>
      </c>
      <c r="C31" s="7" t="s">
        <v>59</v>
      </c>
      <c r="D31" s="7" t="s">
        <v>204</v>
      </c>
      <c r="E31" s="8">
        <v>130</v>
      </c>
      <c r="F31" s="99">
        <v>130</v>
      </c>
      <c r="G31" s="8">
        <f t="shared" si="3"/>
        <v>100</v>
      </c>
    </row>
    <row r="32" spans="1:7" s="5" customFormat="1" ht="25.5" outlineLevel="3">
      <c r="A32" s="6" t="s">
        <v>206</v>
      </c>
      <c r="B32" s="7" t="s">
        <v>81</v>
      </c>
      <c r="C32" s="7" t="s">
        <v>59</v>
      </c>
      <c r="D32" s="7" t="s">
        <v>207</v>
      </c>
      <c r="E32" s="8">
        <f>E33</f>
        <v>196068.7</v>
      </c>
      <c r="F32" s="99">
        <f>F33</f>
        <v>196068.2</v>
      </c>
      <c r="G32" s="8">
        <f aca="true" t="shared" si="4" ref="G32:G46">F32/E32*100</f>
        <v>99.99974498734372</v>
      </c>
    </row>
    <row r="33" spans="1:7" s="5" customFormat="1" ht="37.5" customHeight="1" outlineLevel="3">
      <c r="A33" s="18" t="s">
        <v>208</v>
      </c>
      <c r="B33" s="7" t="s">
        <v>81</v>
      </c>
      <c r="C33" s="7" t="s">
        <v>59</v>
      </c>
      <c r="D33" s="7" t="s">
        <v>209</v>
      </c>
      <c r="E33" s="8">
        <f>E34+E35</f>
        <v>196068.7</v>
      </c>
      <c r="F33" s="99">
        <f>F34+F35</f>
        <v>196068.2</v>
      </c>
      <c r="G33" s="8">
        <f t="shared" si="4"/>
        <v>99.99974498734372</v>
      </c>
    </row>
    <row r="34" spans="1:7" s="5" customFormat="1" ht="62.25" customHeight="1" outlineLevel="3">
      <c r="A34" s="6" t="s">
        <v>210</v>
      </c>
      <c r="B34" s="7" t="s">
        <v>81</v>
      </c>
      <c r="C34" s="7" t="s">
        <v>59</v>
      </c>
      <c r="D34" s="7" t="s">
        <v>211</v>
      </c>
      <c r="E34" s="8">
        <v>74474.8</v>
      </c>
      <c r="F34" s="99">
        <v>74474.3</v>
      </c>
      <c r="G34" s="8">
        <f t="shared" si="4"/>
        <v>99.99932863196679</v>
      </c>
    </row>
    <row r="35" spans="1:7" s="5" customFormat="1" ht="63.75" outlineLevel="3">
      <c r="A35" s="6" t="s">
        <v>210</v>
      </c>
      <c r="B35" s="7" t="s">
        <v>81</v>
      </c>
      <c r="C35" s="7" t="s">
        <v>59</v>
      </c>
      <c r="D35" s="7" t="s">
        <v>212</v>
      </c>
      <c r="E35" s="8">
        <v>121593.9</v>
      </c>
      <c r="F35" s="99">
        <v>121593.9</v>
      </c>
      <c r="G35" s="8">
        <f t="shared" si="4"/>
        <v>100</v>
      </c>
    </row>
    <row r="36" spans="1:7" s="14" customFormat="1" ht="12.75" outlineLevel="3">
      <c r="A36" s="11" t="s">
        <v>90</v>
      </c>
      <c r="B36" s="12" t="s">
        <v>81</v>
      </c>
      <c r="C36" s="12" t="s">
        <v>60</v>
      </c>
      <c r="D36" s="12" t="s">
        <v>44</v>
      </c>
      <c r="E36" s="13">
        <f>E37+E40+E52</f>
        <v>260886.7</v>
      </c>
      <c r="F36" s="102">
        <f>F37+F40+F52</f>
        <v>255233.1</v>
      </c>
      <c r="G36" s="13">
        <f t="shared" si="4"/>
        <v>97.83292900711305</v>
      </c>
    </row>
    <row r="37" spans="1:7" s="5" customFormat="1" ht="12.75" outlineLevel="3">
      <c r="A37" s="6" t="s">
        <v>192</v>
      </c>
      <c r="B37" s="7" t="s">
        <v>81</v>
      </c>
      <c r="C37" s="7" t="s">
        <v>60</v>
      </c>
      <c r="D37" s="7" t="s">
        <v>193</v>
      </c>
      <c r="E37" s="8">
        <f>E38+E39</f>
        <v>2010</v>
      </c>
      <c r="F37" s="99">
        <f>F38+F39</f>
        <v>2007.3</v>
      </c>
      <c r="G37" s="8">
        <f t="shared" si="4"/>
        <v>99.86567164179104</v>
      </c>
    </row>
    <row r="38" spans="1:7" s="5" customFormat="1" ht="38.25" outlineLevel="3">
      <c r="A38" s="6" t="s">
        <v>182</v>
      </c>
      <c r="B38" s="7" t="s">
        <v>81</v>
      </c>
      <c r="C38" s="7" t="s">
        <v>60</v>
      </c>
      <c r="D38" s="7" t="s">
        <v>205</v>
      </c>
      <c r="E38" s="8">
        <v>1755</v>
      </c>
      <c r="F38" s="99">
        <v>1753.6</v>
      </c>
      <c r="G38" s="8">
        <f t="shared" si="4"/>
        <v>99.92022792022792</v>
      </c>
    </row>
    <row r="39" spans="1:7" s="5" customFormat="1" ht="25.5" outlineLevel="3">
      <c r="A39" s="6" t="s">
        <v>183</v>
      </c>
      <c r="B39" s="7" t="s">
        <v>81</v>
      </c>
      <c r="C39" s="7" t="s">
        <v>60</v>
      </c>
      <c r="D39" s="7" t="s">
        <v>204</v>
      </c>
      <c r="E39" s="8">
        <v>255</v>
      </c>
      <c r="F39" s="99">
        <v>253.7</v>
      </c>
      <c r="G39" s="8">
        <f t="shared" si="4"/>
        <v>99.49019607843137</v>
      </c>
    </row>
    <row r="40" spans="1:7" s="5" customFormat="1" ht="25.5" customHeight="1" outlineLevel="3">
      <c r="A40" s="6" t="s">
        <v>206</v>
      </c>
      <c r="B40" s="7" t="s">
        <v>81</v>
      </c>
      <c r="C40" s="7" t="s">
        <v>60</v>
      </c>
      <c r="D40" s="7" t="s">
        <v>207</v>
      </c>
      <c r="E40" s="8">
        <f>E41+E45+E47+E49</f>
        <v>256441.40000000002</v>
      </c>
      <c r="F40" s="99">
        <f>F41+F45+F47+F49</f>
        <v>253225.80000000002</v>
      </c>
      <c r="G40" s="8">
        <f t="shared" si="4"/>
        <v>98.74606830254396</v>
      </c>
    </row>
    <row r="41" spans="1:7" s="5" customFormat="1" ht="25.5" outlineLevel="3">
      <c r="A41" s="29" t="s">
        <v>213</v>
      </c>
      <c r="B41" s="7" t="s">
        <v>81</v>
      </c>
      <c r="C41" s="7" t="s">
        <v>60</v>
      </c>
      <c r="D41" s="7" t="s">
        <v>214</v>
      </c>
      <c r="E41" s="8">
        <f>E42+E43+E44</f>
        <v>204353.2</v>
      </c>
      <c r="F41" s="99">
        <f>F42+F43+F44</f>
        <v>204353.2</v>
      </c>
      <c r="G41" s="8">
        <f t="shared" si="4"/>
        <v>100</v>
      </c>
    </row>
    <row r="42" spans="1:7" s="5" customFormat="1" ht="74.25" customHeight="1" outlineLevel="3">
      <c r="A42" s="66" t="s">
        <v>215</v>
      </c>
      <c r="B42" s="7" t="s">
        <v>81</v>
      </c>
      <c r="C42" s="7" t="s">
        <v>60</v>
      </c>
      <c r="D42" s="7" t="s">
        <v>216</v>
      </c>
      <c r="E42" s="8">
        <v>41055.6</v>
      </c>
      <c r="F42" s="99">
        <v>41055.6</v>
      </c>
      <c r="G42" s="8">
        <f t="shared" si="4"/>
        <v>100</v>
      </c>
    </row>
    <row r="43" spans="1:7" s="5" customFormat="1" ht="63.75" outlineLevel="2">
      <c r="A43" s="6" t="s">
        <v>217</v>
      </c>
      <c r="B43" s="7" t="s">
        <v>81</v>
      </c>
      <c r="C43" s="7" t="s">
        <v>60</v>
      </c>
      <c r="D43" s="7" t="s">
        <v>218</v>
      </c>
      <c r="E43" s="8">
        <v>6528.6</v>
      </c>
      <c r="F43" s="99">
        <v>6528.6</v>
      </c>
      <c r="G43" s="8">
        <f t="shared" si="4"/>
        <v>100</v>
      </c>
    </row>
    <row r="44" spans="1:7" s="5" customFormat="1" ht="76.5" outlineLevel="3">
      <c r="A44" s="6" t="s">
        <v>215</v>
      </c>
      <c r="B44" s="7" t="s">
        <v>81</v>
      </c>
      <c r="C44" s="7" t="s">
        <v>60</v>
      </c>
      <c r="D44" s="7" t="s">
        <v>219</v>
      </c>
      <c r="E44" s="99">
        <v>156769</v>
      </c>
      <c r="F44" s="99">
        <v>156769</v>
      </c>
      <c r="G44" s="8">
        <f t="shared" si="4"/>
        <v>100</v>
      </c>
    </row>
    <row r="45" spans="1:7" s="5" customFormat="1" ht="38.25" outlineLevel="3">
      <c r="A45" s="6" t="s">
        <v>225</v>
      </c>
      <c r="B45" s="7" t="s">
        <v>81</v>
      </c>
      <c r="C45" s="7" t="s">
        <v>60</v>
      </c>
      <c r="D45" s="7" t="s">
        <v>224</v>
      </c>
      <c r="E45" s="8">
        <f>E46</f>
        <v>15416.6</v>
      </c>
      <c r="F45" s="99">
        <f>F46</f>
        <v>15416.1</v>
      </c>
      <c r="G45" s="8">
        <f t="shared" si="4"/>
        <v>99.99675674273186</v>
      </c>
    </row>
    <row r="46" spans="1:7" s="5" customFormat="1" ht="76.5" outlineLevel="3">
      <c r="A46" s="6" t="s">
        <v>227</v>
      </c>
      <c r="B46" s="7" t="s">
        <v>81</v>
      </c>
      <c r="C46" s="7" t="s">
        <v>60</v>
      </c>
      <c r="D46" s="7" t="s">
        <v>226</v>
      </c>
      <c r="E46" s="8">
        <v>15416.6</v>
      </c>
      <c r="F46" s="99">
        <v>15416.1</v>
      </c>
      <c r="G46" s="8">
        <f t="shared" si="4"/>
        <v>99.99675674273186</v>
      </c>
    </row>
    <row r="47" spans="1:7" s="14" customFormat="1" ht="25.5">
      <c r="A47" s="6" t="s">
        <v>221</v>
      </c>
      <c r="B47" s="7" t="s">
        <v>81</v>
      </c>
      <c r="C47" s="7" t="s">
        <v>60</v>
      </c>
      <c r="D47" s="7" t="s">
        <v>220</v>
      </c>
      <c r="E47" s="8">
        <f>E48</f>
        <v>95.6</v>
      </c>
      <c r="F47" s="99">
        <f>F48</f>
        <v>31.5</v>
      </c>
      <c r="G47" s="8">
        <f aca="true" t="shared" si="5" ref="G47:G74">F47/E47*100</f>
        <v>32.94979079497908</v>
      </c>
    </row>
    <row r="48" spans="1:7" s="14" customFormat="1" ht="76.5">
      <c r="A48" s="6" t="s">
        <v>223</v>
      </c>
      <c r="B48" s="7" t="s">
        <v>81</v>
      </c>
      <c r="C48" s="7" t="s">
        <v>60</v>
      </c>
      <c r="D48" s="7" t="s">
        <v>222</v>
      </c>
      <c r="E48" s="99">
        <v>95.6</v>
      </c>
      <c r="F48" s="99">
        <v>31.5</v>
      </c>
      <c r="G48" s="8">
        <f t="shared" si="5"/>
        <v>32.94979079497908</v>
      </c>
    </row>
    <row r="49" spans="1:7" s="14" customFormat="1" ht="52.5" customHeight="1">
      <c r="A49" s="6" t="s">
        <v>229</v>
      </c>
      <c r="B49" s="7" t="s">
        <v>81</v>
      </c>
      <c r="C49" s="7" t="s">
        <v>60</v>
      </c>
      <c r="D49" s="7" t="s">
        <v>228</v>
      </c>
      <c r="E49" s="8">
        <f>E50+E51</f>
        <v>36576</v>
      </c>
      <c r="F49" s="99">
        <f>F50+F51</f>
        <v>33425</v>
      </c>
      <c r="G49" s="8">
        <f t="shared" si="5"/>
        <v>91.3850612423447</v>
      </c>
    </row>
    <row r="50" spans="1:7" s="14" customFormat="1" ht="90" customHeight="1">
      <c r="A50" s="6" t="s">
        <v>231</v>
      </c>
      <c r="B50" s="7" t="s">
        <v>81</v>
      </c>
      <c r="C50" s="7" t="s">
        <v>60</v>
      </c>
      <c r="D50" s="7" t="s">
        <v>230</v>
      </c>
      <c r="E50" s="8">
        <v>18977.4</v>
      </c>
      <c r="F50" s="99">
        <v>15877.4</v>
      </c>
      <c r="G50" s="8">
        <f t="shared" si="5"/>
        <v>83.66478021225247</v>
      </c>
    </row>
    <row r="51" spans="1:7" s="14" customFormat="1" ht="102">
      <c r="A51" s="6" t="s">
        <v>231</v>
      </c>
      <c r="B51" s="7" t="s">
        <v>81</v>
      </c>
      <c r="C51" s="7" t="s">
        <v>60</v>
      </c>
      <c r="D51" s="7" t="s">
        <v>232</v>
      </c>
      <c r="E51" s="99">
        <v>17598.6</v>
      </c>
      <c r="F51" s="99">
        <v>17547.6</v>
      </c>
      <c r="G51" s="8">
        <f t="shared" si="5"/>
        <v>99.71020422079029</v>
      </c>
    </row>
    <row r="52" spans="1:7" s="14" customFormat="1" ht="25.5">
      <c r="A52" s="6" t="s">
        <v>235</v>
      </c>
      <c r="B52" s="7" t="s">
        <v>81</v>
      </c>
      <c r="C52" s="7" t="s">
        <v>60</v>
      </c>
      <c r="D52" s="7" t="s">
        <v>233</v>
      </c>
      <c r="E52" s="8">
        <f>E53+E55+E54</f>
        <v>2435.3</v>
      </c>
      <c r="F52" s="99">
        <f>F53+F55+F54</f>
        <v>0</v>
      </c>
      <c r="G52" s="8">
        <f t="shared" si="5"/>
        <v>0</v>
      </c>
    </row>
    <row r="53" spans="1:7" s="14" customFormat="1" ht="51">
      <c r="A53" s="6" t="s">
        <v>397</v>
      </c>
      <c r="B53" s="7" t="s">
        <v>81</v>
      </c>
      <c r="C53" s="7" t="s">
        <v>60</v>
      </c>
      <c r="D53" s="7" t="s">
        <v>234</v>
      </c>
      <c r="E53" s="8">
        <v>2321.8</v>
      </c>
      <c r="F53" s="99">
        <v>0</v>
      </c>
      <c r="G53" s="8">
        <f t="shared" si="5"/>
        <v>0</v>
      </c>
    </row>
    <row r="54" spans="1:7" s="14" customFormat="1" ht="51" customHeight="1">
      <c r="A54" s="6" t="s">
        <v>236</v>
      </c>
      <c r="B54" s="7" t="s">
        <v>81</v>
      </c>
      <c r="C54" s="7" t="s">
        <v>60</v>
      </c>
      <c r="D54" s="7" t="s">
        <v>398</v>
      </c>
      <c r="E54" s="8">
        <v>61.4</v>
      </c>
      <c r="F54" s="99">
        <v>0</v>
      </c>
      <c r="G54" s="8">
        <f t="shared" si="5"/>
        <v>0</v>
      </c>
    </row>
    <row r="55" spans="1:7" s="14" customFormat="1" ht="25.5">
      <c r="A55" s="6" t="s">
        <v>235</v>
      </c>
      <c r="B55" s="7" t="s">
        <v>81</v>
      </c>
      <c r="C55" s="7" t="s">
        <v>60</v>
      </c>
      <c r="D55" s="7" t="s">
        <v>237</v>
      </c>
      <c r="E55" s="8">
        <v>52.1</v>
      </c>
      <c r="F55" s="99">
        <v>0</v>
      </c>
      <c r="G55" s="8">
        <f t="shared" si="5"/>
        <v>0</v>
      </c>
    </row>
    <row r="56" spans="1:7" s="14" customFormat="1" ht="12.75" outlineLevel="1">
      <c r="A56" s="11" t="s">
        <v>91</v>
      </c>
      <c r="B56" s="12" t="s">
        <v>81</v>
      </c>
      <c r="C56" s="12" t="s">
        <v>61</v>
      </c>
      <c r="D56" s="12" t="s">
        <v>44</v>
      </c>
      <c r="E56" s="13">
        <f>E57</f>
        <v>844.2</v>
      </c>
      <c r="F56" s="102">
        <f>F57</f>
        <v>826.0999999999999</v>
      </c>
      <c r="G56" s="13">
        <f t="shared" si="5"/>
        <v>97.85595830371948</v>
      </c>
    </row>
    <row r="57" spans="1:7" s="5" customFormat="1" ht="25.5" outlineLevel="2">
      <c r="A57" s="6" t="s">
        <v>206</v>
      </c>
      <c r="B57" s="7" t="s">
        <v>81</v>
      </c>
      <c r="C57" s="7" t="s">
        <v>61</v>
      </c>
      <c r="D57" s="7" t="s">
        <v>207</v>
      </c>
      <c r="E57" s="8">
        <f>E58</f>
        <v>844.2</v>
      </c>
      <c r="F57" s="99">
        <f>F58</f>
        <v>826.0999999999999</v>
      </c>
      <c r="G57" s="8">
        <f t="shared" si="5"/>
        <v>97.85595830371948</v>
      </c>
    </row>
    <row r="58" spans="1:7" s="83" customFormat="1" ht="25.5" outlineLevel="2">
      <c r="A58" s="97" t="s">
        <v>221</v>
      </c>
      <c r="B58" s="98" t="s">
        <v>81</v>
      </c>
      <c r="C58" s="98" t="s">
        <v>61</v>
      </c>
      <c r="D58" s="98" t="s">
        <v>220</v>
      </c>
      <c r="E58" s="99">
        <f>E59+E60</f>
        <v>844.2</v>
      </c>
      <c r="F58" s="99">
        <f>F59+F60</f>
        <v>826.0999999999999</v>
      </c>
      <c r="G58" s="8">
        <f t="shared" si="5"/>
        <v>97.85595830371948</v>
      </c>
    </row>
    <row r="59" spans="1:7" s="5" customFormat="1" ht="77.25" customHeight="1" outlineLevel="3">
      <c r="A59" s="66" t="s">
        <v>223</v>
      </c>
      <c r="B59" s="7" t="s">
        <v>81</v>
      </c>
      <c r="C59" s="7" t="s">
        <v>61</v>
      </c>
      <c r="D59" s="7" t="s">
        <v>238</v>
      </c>
      <c r="E59" s="8">
        <v>153.3</v>
      </c>
      <c r="F59" s="99">
        <v>153.3</v>
      </c>
      <c r="G59" s="8">
        <f t="shared" si="5"/>
        <v>100</v>
      </c>
    </row>
    <row r="60" spans="1:7" s="5" customFormat="1" ht="75.75" customHeight="1" outlineLevel="3">
      <c r="A60" s="66" t="s">
        <v>223</v>
      </c>
      <c r="B60" s="7" t="s">
        <v>81</v>
      </c>
      <c r="C60" s="7" t="s">
        <v>61</v>
      </c>
      <c r="D60" s="7" t="s">
        <v>222</v>
      </c>
      <c r="E60" s="8">
        <v>690.9</v>
      </c>
      <c r="F60" s="99">
        <v>672.8</v>
      </c>
      <c r="G60" s="8">
        <f t="shared" si="5"/>
        <v>97.38022868721956</v>
      </c>
    </row>
    <row r="61" spans="1:7" s="14" customFormat="1" ht="12.75" outlineLevel="3">
      <c r="A61" s="11" t="s">
        <v>92</v>
      </c>
      <c r="B61" s="12" t="s">
        <v>81</v>
      </c>
      <c r="C61" s="12" t="s">
        <v>62</v>
      </c>
      <c r="D61" s="12" t="s">
        <v>44</v>
      </c>
      <c r="E61" s="13">
        <f>E62+E65</f>
        <v>15747.900000000001</v>
      </c>
      <c r="F61" s="102">
        <f>F62+F65</f>
        <v>15523.2</v>
      </c>
      <c r="G61" s="13">
        <f t="shared" si="5"/>
        <v>98.57314308574476</v>
      </c>
    </row>
    <row r="62" spans="1:7" s="5" customFormat="1" ht="12.75" outlineLevel="3">
      <c r="A62" s="6" t="s">
        <v>192</v>
      </c>
      <c r="B62" s="7" t="s">
        <v>81</v>
      </c>
      <c r="C62" s="7" t="s">
        <v>62</v>
      </c>
      <c r="D62" s="7" t="s">
        <v>193</v>
      </c>
      <c r="E62" s="8">
        <f>E63+E64</f>
        <v>11125.7</v>
      </c>
      <c r="F62" s="99">
        <f>F63+F64</f>
        <v>11022</v>
      </c>
      <c r="G62" s="8">
        <f t="shared" si="5"/>
        <v>99.06792381602955</v>
      </c>
    </row>
    <row r="63" spans="1:7" s="5" customFormat="1" ht="27.75" customHeight="1" outlineLevel="3">
      <c r="A63" s="6" t="s">
        <v>239</v>
      </c>
      <c r="B63" s="7" t="s">
        <v>81</v>
      </c>
      <c r="C63" s="7" t="s">
        <v>62</v>
      </c>
      <c r="D63" s="7" t="s">
        <v>195</v>
      </c>
      <c r="E63" s="8">
        <v>6741.4</v>
      </c>
      <c r="F63" s="99">
        <v>6648.5</v>
      </c>
      <c r="G63" s="8">
        <f t="shared" si="5"/>
        <v>98.62194796333107</v>
      </c>
    </row>
    <row r="64" spans="1:7" s="5" customFormat="1" ht="12.75" outlineLevel="3">
      <c r="A64" s="32" t="s">
        <v>184</v>
      </c>
      <c r="B64" s="7" t="s">
        <v>81</v>
      </c>
      <c r="C64" s="7" t="s">
        <v>62</v>
      </c>
      <c r="D64" s="7" t="s">
        <v>240</v>
      </c>
      <c r="E64" s="8">
        <v>4384.3</v>
      </c>
      <c r="F64" s="99">
        <v>4373.5</v>
      </c>
      <c r="G64" s="8">
        <f t="shared" si="5"/>
        <v>99.75366649180029</v>
      </c>
    </row>
    <row r="65" spans="1:7" s="5" customFormat="1" ht="25.5" outlineLevel="2">
      <c r="A65" s="6" t="s">
        <v>206</v>
      </c>
      <c r="B65" s="7" t="s">
        <v>81</v>
      </c>
      <c r="C65" s="7" t="s">
        <v>62</v>
      </c>
      <c r="D65" s="7" t="s">
        <v>207</v>
      </c>
      <c r="E65" s="8">
        <f>E66+E68</f>
        <v>4622.2</v>
      </c>
      <c r="F65" s="99">
        <f>F66+F68</f>
        <v>4501.2</v>
      </c>
      <c r="G65" s="8">
        <f t="shared" si="5"/>
        <v>97.38219895287958</v>
      </c>
    </row>
    <row r="66" spans="1:7" s="5" customFormat="1" ht="38.25" outlineLevel="2">
      <c r="A66" s="6" t="s">
        <v>242</v>
      </c>
      <c r="B66" s="7" t="s">
        <v>81</v>
      </c>
      <c r="C66" s="7" t="s">
        <v>62</v>
      </c>
      <c r="D66" s="7" t="s">
        <v>241</v>
      </c>
      <c r="E66" s="8">
        <f>E67</f>
        <v>3622.2</v>
      </c>
      <c r="F66" s="99">
        <f>F67</f>
        <v>3571.5</v>
      </c>
      <c r="G66" s="8">
        <f t="shared" si="5"/>
        <v>98.60029816133842</v>
      </c>
    </row>
    <row r="67" spans="1:7" s="5" customFormat="1" ht="89.25" outlineLevel="2">
      <c r="A67" s="6" t="s">
        <v>244</v>
      </c>
      <c r="B67" s="7" t="s">
        <v>81</v>
      </c>
      <c r="C67" s="7" t="s">
        <v>62</v>
      </c>
      <c r="D67" s="7" t="s">
        <v>243</v>
      </c>
      <c r="E67" s="8">
        <v>3622.2</v>
      </c>
      <c r="F67" s="99">
        <v>3571.5</v>
      </c>
      <c r="G67" s="8">
        <f t="shared" si="5"/>
        <v>98.60029816133842</v>
      </c>
    </row>
    <row r="68" spans="1:7" s="5" customFormat="1" ht="38.25" outlineLevel="2">
      <c r="A68" s="6" t="s">
        <v>246</v>
      </c>
      <c r="B68" s="7" t="s">
        <v>81</v>
      </c>
      <c r="C68" s="7" t="s">
        <v>62</v>
      </c>
      <c r="D68" s="7" t="s">
        <v>245</v>
      </c>
      <c r="E68" s="8">
        <f>E69</f>
        <v>1000</v>
      </c>
      <c r="F68" s="99">
        <f>F69</f>
        <v>929.7</v>
      </c>
      <c r="G68" s="8">
        <f t="shared" si="5"/>
        <v>92.97000000000001</v>
      </c>
    </row>
    <row r="69" spans="1:7" s="5" customFormat="1" ht="76.5" outlineLevel="2">
      <c r="A69" s="6" t="s">
        <v>248</v>
      </c>
      <c r="B69" s="7" t="s">
        <v>81</v>
      </c>
      <c r="C69" s="7" t="s">
        <v>62</v>
      </c>
      <c r="D69" s="7" t="s">
        <v>247</v>
      </c>
      <c r="E69" s="8">
        <v>1000</v>
      </c>
      <c r="F69" s="99">
        <v>929.7</v>
      </c>
      <c r="G69" s="8">
        <f t="shared" si="5"/>
        <v>92.97000000000001</v>
      </c>
    </row>
    <row r="70" spans="1:7" s="5" customFormat="1" ht="12.75" outlineLevel="2">
      <c r="A70" s="11" t="s">
        <v>167</v>
      </c>
      <c r="B70" s="12" t="s">
        <v>81</v>
      </c>
      <c r="C70" s="12" t="s">
        <v>66</v>
      </c>
      <c r="D70" s="12" t="s">
        <v>44</v>
      </c>
      <c r="E70" s="13">
        <f>E71</f>
        <v>7448.7</v>
      </c>
      <c r="F70" s="102">
        <f>F71</f>
        <v>7401.4</v>
      </c>
      <c r="G70" s="13">
        <f t="shared" si="5"/>
        <v>99.36498986400312</v>
      </c>
    </row>
    <row r="71" spans="1:7" s="14" customFormat="1" ht="12.75" outlineLevel="3">
      <c r="A71" s="11" t="s">
        <v>94</v>
      </c>
      <c r="B71" s="12" t="s">
        <v>81</v>
      </c>
      <c r="C71" s="12" t="s">
        <v>69</v>
      </c>
      <c r="D71" s="12" t="s">
        <v>44</v>
      </c>
      <c r="E71" s="13">
        <f>E72+E75</f>
        <v>7448.7</v>
      </c>
      <c r="F71" s="102">
        <f>F72+F75</f>
        <v>7401.4</v>
      </c>
      <c r="G71" s="13">
        <f t="shared" si="5"/>
        <v>99.36498986400312</v>
      </c>
    </row>
    <row r="72" spans="1:7" s="5" customFormat="1" ht="12.75" outlineLevel="3">
      <c r="A72" s="6" t="s">
        <v>192</v>
      </c>
      <c r="B72" s="7" t="s">
        <v>81</v>
      </c>
      <c r="C72" s="7" t="s">
        <v>69</v>
      </c>
      <c r="D72" s="7" t="s">
        <v>193</v>
      </c>
      <c r="E72" s="8">
        <f>E73+E74</f>
        <v>139.2</v>
      </c>
      <c r="F72" s="99">
        <f>F73+F74</f>
        <v>91.9</v>
      </c>
      <c r="G72" s="8">
        <f t="shared" si="5"/>
        <v>66.02011494252874</v>
      </c>
    </row>
    <row r="73" spans="1:7" s="5" customFormat="1" ht="63.75" outlineLevel="3">
      <c r="A73" s="6" t="s">
        <v>158</v>
      </c>
      <c r="B73" s="7" t="s">
        <v>81</v>
      </c>
      <c r="C73" s="7" t="s">
        <v>69</v>
      </c>
      <c r="D73" s="7" t="s">
        <v>249</v>
      </c>
      <c r="E73" s="8">
        <v>121.2</v>
      </c>
      <c r="F73" s="99">
        <v>88.9</v>
      </c>
      <c r="G73" s="8">
        <f t="shared" si="5"/>
        <v>73.34983498349835</v>
      </c>
    </row>
    <row r="74" spans="1:7" s="5" customFormat="1" ht="51" outlineLevel="3">
      <c r="A74" s="6" t="s">
        <v>251</v>
      </c>
      <c r="B74" s="7" t="s">
        <v>81</v>
      </c>
      <c r="C74" s="7" t="s">
        <v>69</v>
      </c>
      <c r="D74" s="7" t="s">
        <v>250</v>
      </c>
      <c r="E74" s="8">
        <v>18</v>
      </c>
      <c r="F74" s="99">
        <v>3</v>
      </c>
      <c r="G74" s="8">
        <f t="shared" si="5"/>
        <v>16.666666666666664</v>
      </c>
    </row>
    <row r="75" spans="1:7" s="5" customFormat="1" ht="25.5" outlineLevel="3">
      <c r="A75" s="6" t="s">
        <v>206</v>
      </c>
      <c r="B75" s="7" t="s">
        <v>81</v>
      </c>
      <c r="C75" s="7" t="s">
        <v>69</v>
      </c>
      <c r="D75" s="7" t="s">
        <v>207</v>
      </c>
      <c r="E75" s="8">
        <f>E76</f>
        <v>7309.5</v>
      </c>
      <c r="F75" s="99">
        <f>F76</f>
        <v>7309.5</v>
      </c>
      <c r="G75" s="8">
        <f aca="true" t="shared" si="6" ref="G75:G139">F75/E75*100</f>
        <v>100</v>
      </c>
    </row>
    <row r="76" spans="1:7" s="5" customFormat="1" ht="38.25" outlineLevel="3">
      <c r="A76" s="6" t="s">
        <v>252</v>
      </c>
      <c r="B76" s="7" t="s">
        <v>81</v>
      </c>
      <c r="C76" s="7" t="s">
        <v>69</v>
      </c>
      <c r="D76" s="7" t="s">
        <v>209</v>
      </c>
      <c r="E76" s="8">
        <f>E77</f>
        <v>7309.5</v>
      </c>
      <c r="F76" s="99">
        <f>F77</f>
        <v>7309.5</v>
      </c>
      <c r="G76" s="8">
        <f t="shared" si="6"/>
        <v>100</v>
      </c>
    </row>
    <row r="77" spans="1:7" s="5" customFormat="1" ht="76.5" outlineLevel="3">
      <c r="A77" s="6" t="s">
        <v>254</v>
      </c>
      <c r="B77" s="7" t="s">
        <v>81</v>
      </c>
      <c r="C77" s="7" t="s">
        <v>69</v>
      </c>
      <c r="D77" s="7" t="s">
        <v>253</v>
      </c>
      <c r="E77" s="8">
        <v>7309.5</v>
      </c>
      <c r="F77" s="99">
        <v>7309.5</v>
      </c>
      <c r="G77" s="8">
        <f t="shared" si="6"/>
        <v>100</v>
      </c>
    </row>
    <row r="78" spans="1:7" s="5" customFormat="1" ht="25.5" outlineLevel="3">
      <c r="A78" s="11" t="s">
        <v>105</v>
      </c>
      <c r="B78" s="12" t="s">
        <v>82</v>
      </c>
      <c r="C78" s="12" t="s">
        <v>76</v>
      </c>
      <c r="D78" s="12" t="s">
        <v>44</v>
      </c>
      <c r="E78" s="13">
        <f>E79+E86+E97+E108</f>
        <v>172434.2</v>
      </c>
      <c r="F78" s="102">
        <f>F79+F86+F97+F108</f>
        <v>148285.5</v>
      </c>
      <c r="G78" s="13">
        <f t="shared" si="6"/>
        <v>85.99541158308503</v>
      </c>
    </row>
    <row r="79" spans="1:7" s="5" customFormat="1" ht="12.75" outlineLevel="3">
      <c r="A79" s="11" t="s">
        <v>172</v>
      </c>
      <c r="B79" s="12" t="s">
        <v>82</v>
      </c>
      <c r="C79" s="12" t="s">
        <v>43</v>
      </c>
      <c r="D79" s="12" t="s">
        <v>44</v>
      </c>
      <c r="E79" s="13">
        <f>E80</f>
        <v>11269.3</v>
      </c>
      <c r="F79" s="102">
        <f>F80</f>
        <v>11262.9</v>
      </c>
      <c r="G79" s="13">
        <f t="shared" si="6"/>
        <v>99.94320854001579</v>
      </c>
    </row>
    <row r="80" spans="1:7" s="5" customFormat="1" ht="12.75" outlineLevel="3">
      <c r="A80" s="6" t="s">
        <v>95</v>
      </c>
      <c r="B80" s="7" t="s">
        <v>82</v>
      </c>
      <c r="C80" s="7" t="s">
        <v>50</v>
      </c>
      <c r="D80" s="7" t="s">
        <v>44</v>
      </c>
      <c r="E80" s="8">
        <f>E81</f>
        <v>11269.3</v>
      </c>
      <c r="F80" s="99">
        <f>F81</f>
        <v>11262.9</v>
      </c>
      <c r="G80" s="8">
        <f t="shared" si="6"/>
        <v>99.94320854001579</v>
      </c>
    </row>
    <row r="81" spans="1:7" s="5" customFormat="1" ht="12.75" outlineLevel="3">
      <c r="A81" s="6" t="s">
        <v>192</v>
      </c>
      <c r="B81" s="7" t="s">
        <v>82</v>
      </c>
      <c r="C81" s="7" t="s">
        <v>50</v>
      </c>
      <c r="D81" s="7" t="s">
        <v>193</v>
      </c>
      <c r="E81" s="8">
        <f>E82+E83+E84+E85</f>
        <v>11269.3</v>
      </c>
      <c r="F81" s="99">
        <f>F82+F83+F84+F85</f>
        <v>11262.9</v>
      </c>
      <c r="G81" s="8">
        <f t="shared" si="6"/>
        <v>99.94320854001579</v>
      </c>
    </row>
    <row r="82" spans="1:7" s="5" customFormat="1" ht="38.25" outlineLevel="3">
      <c r="A82" s="6" t="s">
        <v>255</v>
      </c>
      <c r="B82" s="7" t="s">
        <v>82</v>
      </c>
      <c r="C82" s="7" t="s">
        <v>50</v>
      </c>
      <c r="D82" s="7" t="s">
        <v>205</v>
      </c>
      <c r="E82" s="8">
        <v>270</v>
      </c>
      <c r="F82" s="99">
        <v>269.9</v>
      </c>
      <c r="G82" s="8">
        <f t="shared" si="6"/>
        <v>99.96296296296295</v>
      </c>
    </row>
    <row r="83" spans="1:7" s="5" customFormat="1" ht="25.5" outlineLevel="3">
      <c r="A83" s="6" t="s">
        <v>183</v>
      </c>
      <c r="B83" s="7" t="s">
        <v>82</v>
      </c>
      <c r="C83" s="7" t="s">
        <v>50</v>
      </c>
      <c r="D83" s="7" t="s">
        <v>204</v>
      </c>
      <c r="E83" s="8">
        <v>153.5</v>
      </c>
      <c r="F83" s="99">
        <v>153.5</v>
      </c>
      <c r="G83" s="8">
        <f t="shared" si="6"/>
        <v>100</v>
      </c>
    </row>
    <row r="84" spans="1:7" s="5" customFormat="1" ht="25.5" outlineLevel="3">
      <c r="A84" s="6" t="s">
        <v>239</v>
      </c>
      <c r="B84" s="7" t="s">
        <v>82</v>
      </c>
      <c r="C84" s="7" t="s">
        <v>50</v>
      </c>
      <c r="D84" s="7" t="s">
        <v>195</v>
      </c>
      <c r="E84" s="8">
        <v>5251.1</v>
      </c>
      <c r="F84" s="99">
        <v>5245.1</v>
      </c>
      <c r="G84" s="8">
        <f t="shared" si="6"/>
        <v>99.8857382262764</v>
      </c>
    </row>
    <row r="85" spans="1:7" s="5" customFormat="1" ht="51" outlineLevel="3">
      <c r="A85" s="6" t="s">
        <v>256</v>
      </c>
      <c r="B85" s="7" t="s">
        <v>82</v>
      </c>
      <c r="C85" s="7" t="s">
        <v>50</v>
      </c>
      <c r="D85" s="7" t="s">
        <v>257</v>
      </c>
      <c r="E85" s="8">
        <v>5594.7</v>
      </c>
      <c r="F85" s="99">
        <v>5594.4</v>
      </c>
      <c r="G85" s="8">
        <f t="shared" si="6"/>
        <v>99.99463778218671</v>
      </c>
    </row>
    <row r="86" spans="1:7" s="5" customFormat="1" ht="12.75" outlineLevel="2">
      <c r="A86" s="11" t="s">
        <v>162</v>
      </c>
      <c r="B86" s="12" t="s">
        <v>82</v>
      </c>
      <c r="C86" s="12" t="s">
        <v>51</v>
      </c>
      <c r="D86" s="12" t="s">
        <v>44</v>
      </c>
      <c r="E86" s="13">
        <f>E87+E94</f>
        <v>98241.49999999999</v>
      </c>
      <c r="F86" s="102">
        <f>F87+F94</f>
        <v>83654.40000000001</v>
      </c>
      <c r="G86" s="13">
        <f t="shared" si="6"/>
        <v>85.15179430281502</v>
      </c>
    </row>
    <row r="87" spans="1:7" s="14" customFormat="1" ht="12.75" outlineLevel="3">
      <c r="A87" s="11" t="s">
        <v>159</v>
      </c>
      <c r="B87" s="12" t="s">
        <v>82</v>
      </c>
      <c r="C87" s="12" t="s">
        <v>154</v>
      </c>
      <c r="D87" s="12" t="s">
        <v>44</v>
      </c>
      <c r="E87" s="13">
        <f>E91+E88</f>
        <v>97398.09999999999</v>
      </c>
      <c r="F87" s="102">
        <f>F91+F88</f>
        <v>82848.8</v>
      </c>
      <c r="G87" s="13">
        <f t="shared" si="6"/>
        <v>85.06202893074918</v>
      </c>
    </row>
    <row r="88" spans="1:7" s="83" customFormat="1" ht="38.25" outlineLevel="3">
      <c r="A88" s="97" t="s">
        <v>301</v>
      </c>
      <c r="B88" s="98" t="s">
        <v>82</v>
      </c>
      <c r="C88" s="98" t="s">
        <v>154</v>
      </c>
      <c r="D88" s="98" t="s">
        <v>300</v>
      </c>
      <c r="E88" s="99">
        <f>E89+E90</f>
        <v>93684.2</v>
      </c>
      <c r="F88" s="99">
        <f>F89+F90</f>
        <v>79135.1</v>
      </c>
      <c r="G88" s="13">
        <f t="shared" si="6"/>
        <v>84.47006005281574</v>
      </c>
    </row>
    <row r="89" spans="1:7" s="83" customFormat="1" ht="25.5" outlineLevel="3">
      <c r="A89" s="97" t="s">
        <v>364</v>
      </c>
      <c r="B89" s="98" t="s">
        <v>82</v>
      </c>
      <c r="C89" s="98" t="s">
        <v>154</v>
      </c>
      <c r="D89" s="98" t="s">
        <v>365</v>
      </c>
      <c r="E89" s="99">
        <v>89000</v>
      </c>
      <c r="F89" s="99">
        <v>79135.1</v>
      </c>
      <c r="G89" s="13">
        <f t="shared" si="6"/>
        <v>88.91584269662923</v>
      </c>
    </row>
    <row r="90" spans="1:7" s="83" customFormat="1" ht="25.5" outlineLevel="3">
      <c r="A90" s="97" t="s">
        <v>399</v>
      </c>
      <c r="B90" s="98" t="s">
        <v>82</v>
      </c>
      <c r="C90" s="98" t="s">
        <v>154</v>
      </c>
      <c r="D90" s="98" t="s">
        <v>303</v>
      </c>
      <c r="E90" s="99">
        <v>4684.2</v>
      </c>
      <c r="F90" s="99">
        <v>0</v>
      </c>
      <c r="G90" s="13">
        <f t="shared" si="6"/>
        <v>0</v>
      </c>
    </row>
    <row r="91" spans="1:7" s="5" customFormat="1" ht="38.25" outlineLevel="3">
      <c r="A91" s="6" t="s">
        <v>260</v>
      </c>
      <c r="B91" s="7" t="s">
        <v>82</v>
      </c>
      <c r="C91" s="7" t="s">
        <v>154</v>
      </c>
      <c r="D91" s="7" t="s">
        <v>259</v>
      </c>
      <c r="E91" s="8">
        <f>E92+E93</f>
        <v>3713.9</v>
      </c>
      <c r="F91" s="99">
        <f>F92+F93</f>
        <v>3713.7000000000003</v>
      </c>
      <c r="G91" s="8">
        <f t="shared" si="6"/>
        <v>99.99461482538572</v>
      </c>
    </row>
    <row r="92" spans="1:7" s="5" customFormat="1" ht="51" outlineLevel="3">
      <c r="A92" s="6" t="s">
        <v>366</v>
      </c>
      <c r="B92" s="7" t="s">
        <v>82</v>
      </c>
      <c r="C92" s="7" t="s">
        <v>154</v>
      </c>
      <c r="D92" s="7" t="s">
        <v>367</v>
      </c>
      <c r="E92" s="8">
        <v>3233.9</v>
      </c>
      <c r="F92" s="99">
        <v>3233.9</v>
      </c>
      <c r="G92" s="8">
        <f t="shared" si="6"/>
        <v>100</v>
      </c>
    </row>
    <row r="93" spans="1:7" s="5" customFormat="1" ht="38.25" outlineLevel="3">
      <c r="A93" s="6" t="s">
        <v>260</v>
      </c>
      <c r="B93" s="7" t="s">
        <v>82</v>
      </c>
      <c r="C93" s="7" t="s">
        <v>154</v>
      </c>
      <c r="D93" s="7" t="s">
        <v>263</v>
      </c>
      <c r="E93" s="8">
        <v>480</v>
      </c>
      <c r="F93" s="99">
        <v>479.8</v>
      </c>
      <c r="G93" s="8">
        <f t="shared" si="6"/>
        <v>99.95833333333334</v>
      </c>
    </row>
    <row r="94" spans="1:7" s="14" customFormat="1" ht="12.75" outlineLevel="3">
      <c r="A94" s="11" t="s">
        <v>96</v>
      </c>
      <c r="B94" s="12" t="s">
        <v>82</v>
      </c>
      <c r="C94" s="12" t="s">
        <v>52</v>
      </c>
      <c r="D94" s="12" t="s">
        <v>44</v>
      </c>
      <c r="E94" s="13">
        <f>E95</f>
        <v>843.4</v>
      </c>
      <c r="F94" s="102">
        <f>F95</f>
        <v>805.6</v>
      </c>
      <c r="G94" s="13">
        <f t="shared" si="6"/>
        <v>95.51814085843017</v>
      </c>
    </row>
    <row r="95" spans="1:7" s="5" customFormat="1" ht="12.75" outlineLevel="3">
      <c r="A95" s="6" t="s">
        <v>192</v>
      </c>
      <c r="B95" s="7" t="s">
        <v>82</v>
      </c>
      <c r="C95" s="7" t="s">
        <v>52</v>
      </c>
      <c r="D95" s="7" t="s">
        <v>193</v>
      </c>
      <c r="E95" s="8">
        <f>E96</f>
        <v>843.4</v>
      </c>
      <c r="F95" s="99">
        <f>F96</f>
        <v>805.6</v>
      </c>
      <c r="G95" s="8">
        <f t="shared" si="6"/>
        <v>95.51814085843017</v>
      </c>
    </row>
    <row r="96" spans="1:7" s="14" customFormat="1" ht="25.5" outlineLevel="1">
      <c r="A96" s="6" t="s">
        <v>264</v>
      </c>
      <c r="B96" s="7" t="s">
        <v>82</v>
      </c>
      <c r="C96" s="7" t="s">
        <v>52</v>
      </c>
      <c r="D96" s="7" t="s">
        <v>265</v>
      </c>
      <c r="E96" s="8">
        <v>843.4</v>
      </c>
      <c r="F96" s="99">
        <v>805.6</v>
      </c>
      <c r="G96" s="8">
        <f t="shared" si="6"/>
        <v>95.51814085843017</v>
      </c>
    </row>
    <row r="97" spans="1:7" s="5" customFormat="1" ht="12.75" outlineLevel="2">
      <c r="A97" s="11" t="s">
        <v>164</v>
      </c>
      <c r="B97" s="12" t="s">
        <v>82</v>
      </c>
      <c r="C97" s="12" t="s">
        <v>53</v>
      </c>
      <c r="D97" s="12" t="s">
        <v>44</v>
      </c>
      <c r="E97" s="13">
        <f>E98+E104</f>
        <v>46330.7</v>
      </c>
      <c r="F97" s="102">
        <f>F98+F104</f>
        <v>37705.7</v>
      </c>
      <c r="G97" s="13">
        <f t="shared" si="6"/>
        <v>81.3838340452443</v>
      </c>
    </row>
    <row r="98" spans="1:7" s="14" customFormat="1" ht="12.75" outlineLevel="2">
      <c r="A98" s="11" t="s">
        <v>97</v>
      </c>
      <c r="B98" s="12" t="s">
        <v>82</v>
      </c>
      <c r="C98" s="12" t="s">
        <v>54</v>
      </c>
      <c r="D98" s="12" t="s">
        <v>44</v>
      </c>
      <c r="E98" s="13">
        <f>E100+E99</f>
        <v>45810.7</v>
      </c>
      <c r="F98" s="102">
        <f>F100+F99</f>
        <v>37186.6</v>
      </c>
      <c r="G98" s="13">
        <f t="shared" si="6"/>
        <v>81.17448543680842</v>
      </c>
    </row>
    <row r="99" spans="1:7" s="83" customFormat="1" ht="38.25" outlineLevel="2">
      <c r="A99" s="97" t="s">
        <v>368</v>
      </c>
      <c r="B99" s="98" t="s">
        <v>82</v>
      </c>
      <c r="C99" s="98" t="s">
        <v>54</v>
      </c>
      <c r="D99" s="98" t="s">
        <v>369</v>
      </c>
      <c r="E99" s="99">
        <v>3115.1</v>
      </c>
      <c r="F99" s="99">
        <v>300</v>
      </c>
      <c r="G99" s="13">
        <f t="shared" si="6"/>
        <v>9.630509453950115</v>
      </c>
    </row>
    <row r="100" spans="1:7" s="5" customFormat="1" ht="38.25" outlineLevel="3">
      <c r="A100" s="6" t="s">
        <v>370</v>
      </c>
      <c r="B100" s="7" t="s">
        <v>82</v>
      </c>
      <c r="C100" s="7" t="s">
        <v>54</v>
      </c>
      <c r="D100" s="7" t="s">
        <v>266</v>
      </c>
      <c r="E100" s="8">
        <f>E101+E102+E103</f>
        <v>42695.6</v>
      </c>
      <c r="F100" s="99">
        <f>F101+F102+F103</f>
        <v>36886.6</v>
      </c>
      <c r="G100" s="8">
        <f t="shared" si="6"/>
        <v>86.39438255932696</v>
      </c>
    </row>
    <row r="101" spans="1:7" s="5" customFormat="1" ht="75" customHeight="1" outlineLevel="3">
      <c r="A101" s="6" t="s">
        <v>371</v>
      </c>
      <c r="B101" s="7" t="s">
        <v>82</v>
      </c>
      <c r="C101" s="7" t="s">
        <v>54</v>
      </c>
      <c r="D101" s="7" t="s">
        <v>267</v>
      </c>
      <c r="E101" s="8">
        <v>5279.1</v>
      </c>
      <c r="F101" s="99">
        <v>5168</v>
      </c>
      <c r="G101" s="8">
        <f t="shared" si="6"/>
        <v>97.89547460741413</v>
      </c>
    </row>
    <row r="102" spans="1:7" s="5" customFormat="1" ht="89.25" outlineLevel="3">
      <c r="A102" s="6" t="s">
        <v>372</v>
      </c>
      <c r="B102" s="7" t="s">
        <v>82</v>
      </c>
      <c r="C102" s="7" t="s">
        <v>54</v>
      </c>
      <c r="D102" s="7" t="s">
        <v>268</v>
      </c>
      <c r="E102" s="8">
        <v>20770.6</v>
      </c>
      <c r="F102" s="99">
        <v>17011.5</v>
      </c>
      <c r="G102" s="8">
        <f t="shared" si="6"/>
        <v>81.90182276872117</v>
      </c>
    </row>
    <row r="103" spans="1:7" s="5" customFormat="1" ht="76.5" outlineLevel="3">
      <c r="A103" s="6" t="s">
        <v>373</v>
      </c>
      <c r="B103" s="7" t="s">
        <v>82</v>
      </c>
      <c r="C103" s="7" t="s">
        <v>54</v>
      </c>
      <c r="D103" s="7" t="s">
        <v>269</v>
      </c>
      <c r="E103" s="8">
        <v>16645.9</v>
      </c>
      <c r="F103" s="99">
        <v>14707.1</v>
      </c>
      <c r="G103" s="8">
        <f t="shared" si="6"/>
        <v>88.3526874485609</v>
      </c>
    </row>
    <row r="104" spans="1:7" s="14" customFormat="1" ht="12.75">
      <c r="A104" s="11" t="s">
        <v>104</v>
      </c>
      <c r="B104" s="12" t="s">
        <v>82</v>
      </c>
      <c r="C104" s="12" t="s">
        <v>56</v>
      </c>
      <c r="D104" s="12" t="s">
        <v>44</v>
      </c>
      <c r="E104" s="13">
        <f>E105</f>
        <v>520</v>
      </c>
      <c r="F104" s="102">
        <f>F105</f>
        <v>519.1</v>
      </c>
      <c r="G104" s="13">
        <f t="shared" si="6"/>
        <v>99.82692307692308</v>
      </c>
    </row>
    <row r="105" spans="1:7" s="14" customFormat="1" ht="12.75">
      <c r="A105" s="6" t="s">
        <v>192</v>
      </c>
      <c r="B105" s="7" t="s">
        <v>82</v>
      </c>
      <c r="C105" s="7" t="s">
        <v>56</v>
      </c>
      <c r="D105" s="7" t="s">
        <v>193</v>
      </c>
      <c r="E105" s="8">
        <f>E106+E107</f>
        <v>520</v>
      </c>
      <c r="F105" s="99">
        <f>F106+F107</f>
        <v>519.1</v>
      </c>
      <c r="G105" s="8">
        <f t="shared" si="6"/>
        <v>99.82692307692308</v>
      </c>
    </row>
    <row r="106" spans="1:7" s="14" customFormat="1" ht="38.25">
      <c r="A106" s="6" t="s">
        <v>182</v>
      </c>
      <c r="B106" s="7" t="s">
        <v>82</v>
      </c>
      <c r="C106" s="7" t="s">
        <v>56</v>
      </c>
      <c r="D106" s="7" t="s">
        <v>205</v>
      </c>
      <c r="E106" s="8">
        <v>220</v>
      </c>
      <c r="F106" s="99">
        <v>220</v>
      </c>
      <c r="G106" s="8">
        <f t="shared" si="6"/>
        <v>100</v>
      </c>
    </row>
    <row r="107" spans="1:7" s="14" customFormat="1" ht="25.5">
      <c r="A107" s="6" t="s">
        <v>183</v>
      </c>
      <c r="B107" s="7" t="s">
        <v>82</v>
      </c>
      <c r="C107" s="7" t="s">
        <v>56</v>
      </c>
      <c r="D107" s="7" t="s">
        <v>204</v>
      </c>
      <c r="E107" s="99">
        <v>300</v>
      </c>
      <c r="F107" s="99">
        <v>299.1</v>
      </c>
      <c r="G107" s="8">
        <f t="shared" si="6"/>
        <v>99.70000000000002</v>
      </c>
    </row>
    <row r="108" spans="1:7" s="5" customFormat="1" ht="12.75" outlineLevel="2">
      <c r="A108" s="11" t="s">
        <v>167</v>
      </c>
      <c r="B108" s="12" t="s">
        <v>82</v>
      </c>
      <c r="C108" s="12" t="s">
        <v>66</v>
      </c>
      <c r="D108" s="12" t="s">
        <v>44</v>
      </c>
      <c r="E108" s="13">
        <f>E109</f>
        <v>16592.7</v>
      </c>
      <c r="F108" s="102">
        <f>F109</f>
        <v>15662.5</v>
      </c>
      <c r="G108" s="13">
        <f t="shared" si="6"/>
        <v>94.39392021792715</v>
      </c>
    </row>
    <row r="109" spans="1:7" s="14" customFormat="1" ht="12.75" outlineLevel="3">
      <c r="A109" s="11" t="s">
        <v>94</v>
      </c>
      <c r="B109" s="12" t="s">
        <v>82</v>
      </c>
      <c r="C109" s="12" t="s">
        <v>69</v>
      </c>
      <c r="D109" s="12" t="s">
        <v>44</v>
      </c>
      <c r="E109" s="13">
        <f>E110</f>
        <v>16592.7</v>
      </c>
      <c r="F109" s="102">
        <f>F110</f>
        <v>15662.5</v>
      </c>
      <c r="G109" s="13">
        <f t="shared" si="6"/>
        <v>94.39392021792715</v>
      </c>
    </row>
    <row r="110" spans="1:7" s="5" customFormat="1" ht="12.75" outlineLevel="3">
      <c r="A110" s="6" t="s">
        <v>192</v>
      </c>
      <c r="B110" s="7" t="s">
        <v>82</v>
      </c>
      <c r="C110" s="7" t="s">
        <v>69</v>
      </c>
      <c r="D110" s="7" t="s">
        <v>193</v>
      </c>
      <c r="E110" s="8">
        <f>E111+E112</f>
        <v>16592.7</v>
      </c>
      <c r="F110" s="99">
        <f>F111+F112</f>
        <v>15662.5</v>
      </c>
      <c r="G110" s="8">
        <f t="shared" si="6"/>
        <v>94.39392021792715</v>
      </c>
    </row>
    <row r="111" spans="1:7" s="83" customFormat="1" ht="37.5" customHeight="1" outlineLevel="3">
      <c r="A111" s="97" t="s">
        <v>374</v>
      </c>
      <c r="B111" s="98" t="s">
        <v>82</v>
      </c>
      <c r="C111" s="98" t="s">
        <v>69</v>
      </c>
      <c r="D111" s="98" t="s">
        <v>375</v>
      </c>
      <c r="E111" s="99">
        <v>1057</v>
      </c>
      <c r="F111" s="99">
        <v>1057</v>
      </c>
      <c r="G111" s="99">
        <f t="shared" si="6"/>
        <v>100</v>
      </c>
    </row>
    <row r="112" spans="1:7" s="83" customFormat="1" ht="38.25" outlineLevel="3">
      <c r="A112" s="97" t="s">
        <v>374</v>
      </c>
      <c r="B112" s="98" t="s">
        <v>82</v>
      </c>
      <c r="C112" s="98" t="s">
        <v>69</v>
      </c>
      <c r="D112" s="98" t="s">
        <v>376</v>
      </c>
      <c r="E112" s="99">
        <v>15535.7</v>
      </c>
      <c r="F112" s="99">
        <v>14605.5</v>
      </c>
      <c r="G112" s="99">
        <f t="shared" si="6"/>
        <v>94.01250024137953</v>
      </c>
    </row>
    <row r="113" spans="1:7" s="5" customFormat="1" ht="25.5" outlineLevel="3">
      <c r="A113" s="11" t="s">
        <v>160</v>
      </c>
      <c r="B113" s="12" t="s">
        <v>83</v>
      </c>
      <c r="C113" s="12" t="s">
        <v>76</v>
      </c>
      <c r="D113" s="12" t="s">
        <v>44</v>
      </c>
      <c r="E113" s="13">
        <f>E114+E121</f>
        <v>18528.399999999998</v>
      </c>
      <c r="F113" s="102">
        <f>F114+F121</f>
        <v>18307.1</v>
      </c>
      <c r="G113" s="13">
        <f t="shared" si="6"/>
        <v>98.80561732259666</v>
      </c>
    </row>
    <row r="114" spans="1:7" s="5" customFormat="1" ht="12.75" outlineLevel="3">
      <c r="A114" s="11" t="s">
        <v>166</v>
      </c>
      <c r="B114" s="12" t="s">
        <v>83</v>
      </c>
      <c r="C114" s="12" t="s">
        <v>58</v>
      </c>
      <c r="D114" s="12" t="s">
        <v>44</v>
      </c>
      <c r="E114" s="13">
        <f aca="true" t="shared" si="7" ref="E114:F119">E115</f>
        <v>10620.3</v>
      </c>
      <c r="F114" s="102">
        <f t="shared" si="7"/>
        <v>10618.7</v>
      </c>
      <c r="G114" s="13">
        <f t="shared" si="6"/>
        <v>99.98493451220777</v>
      </c>
    </row>
    <row r="115" spans="1:7" s="14" customFormat="1" ht="12.75" outlineLevel="1">
      <c r="A115" s="11" t="s">
        <v>90</v>
      </c>
      <c r="B115" s="12" t="s">
        <v>83</v>
      </c>
      <c r="C115" s="12" t="s">
        <v>60</v>
      </c>
      <c r="D115" s="12" t="s">
        <v>44</v>
      </c>
      <c r="E115" s="13">
        <f>E118+E116</f>
        <v>10620.3</v>
      </c>
      <c r="F115" s="102">
        <f>F118+F116</f>
        <v>10618.7</v>
      </c>
      <c r="G115" s="13">
        <f t="shared" si="6"/>
        <v>99.98493451220777</v>
      </c>
    </row>
    <row r="116" spans="1:7" s="83" customFormat="1" ht="12.75" outlineLevel="1">
      <c r="A116" s="97" t="s">
        <v>192</v>
      </c>
      <c r="B116" s="98" t="s">
        <v>83</v>
      </c>
      <c r="C116" s="98" t="s">
        <v>60</v>
      </c>
      <c r="D116" s="98" t="s">
        <v>193</v>
      </c>
      <c r="E116" s="99">
        <f>E117</f>
        <v>40</v>
      </c>
      <c r="F116" s="99">
        <f>F117</f>
        <v>39.2</v>
      </c>
      <c r="G116" s="13">
        <f t="shared" si="6"/>
        <v>98.00000000000001</v>
      </c>
    </row>
    <row r="117" spans="1:7" s="83" customFormat="1" ht="25.5" outlineLevel="1">
      <c r="A117" s="97" t="s">
        <v>183</v>
      </c>
      <c r="B117" s="98" t="s">
        <v>83</v>
      </c>
      <c r="C117" s="98" t="s">
        <v>60</v>
      </c>
      <c r="D117" s="98" t="s">
        <v>204</v>
      </c>
      <c r="E117" s="99">
        <v>40</v>
      </c>
      <c r="F117" s="99">
        <v>39.2</v>
      </c>
      <c r="G117" s="13">
        <f t="shared" si="6"/>
        <v>98.00000000000001</v>
      </c>
    </row>
    <row r="118" spans="1:7" s="14" customFormat="1" ht="38.25" customHeight="1" outlineLevel="1">
      <c r="A118" s="6" t="s">
        <v>271</v>
      </c>
      <c r="B118" s="7" t="s">
        <v>83</v>
      </c>
      <c r="C118" s="7" t="s">
        <v>60</v>
      </c>
      <c r="D118" s="7" t="s">
        <v>270</v>
      </c>
      <c r="E118" s="8">
        <f t="shared" si="7"/>
        <v>10580.3</v>
      </c>
      <c r="F118" s="99">
        <f t="shared" si="7"/>
        <v>10579.5</v>
      </c>
      <c r="G118" s="8">
        <f t="shared" si="6"/>
        <v>99.99243877772844</v>
      </c>
    </row>
    <row r="119" spans="1:7" s="14" customFormat="1" ht="38.25" customHeight="1" outlineLevel="1">
      <c r="A119" s="6" t="s">
        <v>273</v>
      </c>
      <c r="B119" s="7" t="s">
        <v>83</v>
      </c>
      <c r="C119" s="7" t="s">
        <v>60</v>
      </c>
      <c r="D119" s="7" t="s">
        <v>272</v>
      </c>
      <c r="E119" s="8">
        <f t="shared" si="7"/>
        <v>10580.3</v>
      </c>
      <c r="F119" s="99">
        <f t="shared" si="7"/>
        <v>10579.5</v>
      </c>
      <c r="G119" s="8">
        <f t="shared" si="6"/>
        <v>99.99243877772844</v>
      </c>
    </row>
    <row r="120" spans="1:7" s="14" customFormat="1" ht="76.5" outlineLevel="1">
      <c r="A120" s="30" t="s">
        <v>275</v>
      </c>
      <c r="B120" s="7" t="s">
        <v>83</v>
      </c>
      <c r="C120" s="7" t="s">
        <v>60</v>
      </c>
      <c r="D120" s="7" t="s">
        <v>274</v>
      </c>
      <c r="E120" s="8">
        <v>10580.3</v>
      </c>
      <c r="F120" s="99">
        <v>10579.5</v>
      </c>
      <c r="G120" s="8">
        <f t="shared" si="6"/>
        <v>99.99243877772844</v>
      </c>
    </row>
    <row r="121" spans="1:7" s="14" customFormat="1" ht="12.75" outlineLevel="1">
      <c r="A121" s="11" t="s">
        <v>169</v>
      </c>
      <c r="B121" s="12" t="s">
        <v>83</v>
      </c>
      <c r="C121" s="12" t="s">
        <v>71</v>
      </c>
      <c r="D121" s="12" t="s">
        <v>44</v>
      </c>
      <c r="E121" s="13">
        <f>E122+E127</f>
        <v>7908.099999999999</v>
      </c>
      <c r="F121" s="102">
        <f>F122+F127</f>
        <v>7688.4</v>
      </c>
      <c r="G121" s="13">
        <f t="shared" si="6"/>
        <v>97.22183583920284</v>
      </c>
    </row>
    <row r="122" spans="1:7" s="14" customFormat="1" ht="12.75" outlineLevel="2">
      <c r="A122" s="11" t="s">
        <v>170</v>
      </c>
      <c r="B122" s="12" t="s">
        <v>83</v>
      </c>
      <c r="C122" s="12" t="s">
        <v>72</v>
      </c>
      <c r="D122" s="12" t="s">
        <v>44</v>
      </c>
      <c r="E122" s="13">
        <f>E123</f>
        <v>6265.299999999999</v>
      </c>
      <c r="F122" s="102">
        <f>F123</f>
        <v>6071.099999999999</v>
      </c>
      <c r="G122" s="13">
        <f t="shared" si="6"/>
        <v>96.90038785054188</v>
      </c>
    </row>
    <row r="123" spans="1:7" s="14" customFormat="1" ht="38.25" outlineLevel="1">
      <c r="A123" s="6" t="s">
        <v>271</v>
      </c>
      <c r="B123" s="7" t="s">
        <v>83</v>
      </c>
      <c r="C123" s="7" t="s">
        <v>72</v>
      </c>
      <c r="D123" s="7" t="s">
        <v>270</v>
      </c>
      <c r="E123" s="8">
        <f>E124</f>
        <v>6265.299999999999</v>
      </c>
      <c r="F123" s="99">
        <f>F124</f>
        <v>6071.099999999999</v>
      </c>
      <c r="G123" s="8">
        <f t="shared" si="6"/>
        <v>96.90038785054188</v>
      </c>
    </row>
    <row r="124" spans="1:7" s="14" customFormat="1" ht="38.25" outlineLevel="1">
      <c r="A124" s="6" t="s">
        <v>277</v>
      </c>
      <c r="B124" s="7" t="s">
        <v>83</v>
      </c>
      <c r="C124" s="7" t="s">
        <v>72</v>
      </c>
      <c r="D124" s="7" t="s">
        <v>276</v>
      </c>
      <c r="E124" s="8">
        <f>E126+E125</f>
        <v>6265.299999999999</v>
      </c>
      <c r="F124" s="99">
        <f>F126+F125</f>
        <v>6071.099999999999</v>
      </c>
      <c r="G124" s="8">
        <f t="shared" si="6"/>
        <v>96.90038785054188</v>
      </c>
    </row>
    <row r="125" spans="1:7" s="14" customFormat="1" ht="38.25" outlineLevel="1">
      <c r="A125" s="6" t="s">
        <v>271</v>
      </c>
      <c r="B125" s="7" t="s">
        <v>83</v>
      </c>
      <c r="C125" s="7" t="s">
        <v>72</v>
      </c>
      <c r="D125" s="7" t="s">
        <v>280</v>
      </c>
      <c r="E125" s="8">
        <v>840.9</v>
      </c>
      <c r="F125" s="99">
        <v>840.9</v>
      </c>
      <c r="G125" s="8">
        <f>F125/E125*100</f>
        <v>100</v>
      </c>
    </row>
    <row r="126" spans="1:7" s="14" customFormat="1" ht="66.75" customHeight="1" outlineLevel="1">
      <c r="A126" s="6" t="s">
        <v>279</v>
      </c>
      <c r="B126" s="7" t="s">
        <v>83</v>
      </c>
      <c r="C126" s="7" t="s">
        <v>72</v>
      </c>
      <c r="D126" s="7" t="s">
        <v>278</v>
      </c>
      <c r="E126" s="8">
        <v>5424.4</v>
      </c>
      <c r="F126" s="99">
        <v>5230.2</v>
      </c>
      <c r="G126" s="8">
        <f t="shared" si="6"/>
        <v>96.41988053978321</v>
      </c>
    </row>
    <row r="127" spans="1:7" s="14" customFormat="1" ht="24.75" customHeight="1" outlineLevel="1">
      <c r="A127" s="11" t="s">
        <v>152</v>
      </c>
      <c r="B127" s="12" t="s">
        <v>83</v>
      </c>
      <c r="C127" s="12" t="s">
        <v>73</v>
      </c>
      <c r="D127" s="12" t="s">
        <v>44</v>
      </c>
      <c r="E127" s="13">
        <f>E128</f>
        <v>1642.8</v>
      </c>
      <c r="F127" s="102">
        <f>F128</f>
        <v>1617.3</v>
      </c>
      <c r="G127" s="13">
        <f t="shared" si="6"/>
        <v>98.44777209642075</v>
      </c>
    </row>
    <row r="128" spans="1:7" s="14" customFormat="1" ht="12.75" outlineLevel="1">
      <c r="A128" s="6" t="s">
        <v>192</v>
      </c>
      <c r="B128" s="7" t="s">
        <v>83</v>
      </c>
      <c r="C128" s="7" t="s">
        <v>73</v>
      </c>
      <c r="D128" s="7" t="s">
        <v>193</v>
      </c>
      <c r="E128" s="8">
        <f>E129</f>
        <v>1642.8</v>
      </c>
      <c r="F128" s="99">
        <f>F129</f>
        <v>1617.3</v>
      </c>
      <c r="G128" s="8">
        <f t="shared" si="6"/>
        <v>98.44777209642075</v>
      </c>
    </row>
    <row r="129" spans="1:7" s="14" customFormat="1" ht="25.5" outlineLevel="1">
      <c r="A129" s="6" t="s">
        <v>239</v>
      </c>
      <c r="B129" s="7" t="s">
        <v>83</v>
      </c>
      <c r="C129" s="7" t="s">
        <v>73</v>
      </c>
      <c r="D129" s="7" t="s">
        <v>195</v>
      </c>
      <c r="E129" s="8">
        <v>1642.8</v>
      </c>
      <c r="F129" s="99">
        <v>1617.3</v>
      </c>
      <c r="G129" s="8">
        <f t="shared" si="6"/>
        <v>98.44777209642075</v>
      </c>
    </row>
    <row r="130" spans="1:7" s="14" customFormat="1" ht="25.5" outlineLevel="1">
      <c r="A130" s="11" t="s">
        <v>86</v>
      </c>
      <c r="B130" s="12" t="s">
        <v>84</v>
      </c>
      <c r="C130" s="12" t="s">
        <v>76</v>
      </c>
      <c r="D130" s="12" t="s">
        <v>44</v>
      </c>
      <c r="E130" s="13">
        <f>E131+E153+E170+E183+E194+E197</f>
        <v>169163.69999999998</v>
      </c>
      <c r="F130" s="102">
        <f>F131+F153+F170+F183+F194+F197</f>
        <v>148743.09999999998</v>
      </c>
      <c r="G130" s="13">
        <f t="shared" si="6"/>
        <v>87.92849766232354</v>
      </c>
    </row>
    <row r="131" spans="1:7" s="5" customFormat="1" ht="12.75" outlineLevel="2">
      <c r="A131" s="11" t="s">
        <v>172</v>
      </c>
      <c r="B131" s="12" t="s">
        <v>84</v>
      </c>
      <c r="C131" s="12" t="s">
        <v>43</v>
      </c>
      <c r="D131" s="12" t="s">
        <v>44</v>
      </c>
      <c r="E131" s="13">
        <f>E132+E135+E140+E143</f>
        <v>36881.9</v>
      </c>
      <c r="F131" s="102">
        <f>F132+F135+F140+F143</f>
        <v>36516.7</v>
      </c>
      <c r="G131" s="13">
        <f t="shared" si="6"/>
        <v>99.00981240120491</v>
      </c>
    </row>
    <row r="132" spans="1:7" s="5" customFormat="1" ht="25.5" outlineLevel="3">
      <c r="A132" s="6" t="s">
        <v>161</v>
      </c>
      <c r="B132" s="7" t="s">
        <v>84</v>
      </c>
      <c r="C132" s="7" t="s">
        <v>45</v>
      </c>
      <c r="D132" s="7" t="s">
        <v>44</v>
      </c>
      <c r="E132" s="8">
        <f>E133</f>
        <v>1377.8</v>
      </c>
      <c r="F132" s="99">
        <f>F133</f>
        <v>1305.2</v>
      </c>
      <c r="G132" s="8">
        <f t="shared" si="6"/>
        <v>94.73073014951372</v>
      </c>
    </row>
    <row r="133" spans="1:7" s="5" customFormat="1" ht="12.75" outlineLevel="3">
      <c r="A133" s="6" t="s">
        <v>192</v>
      </c>
      <c r="B133" s="7" t="s">
        <v>84</v>
      </c>
      <c r="C133" s="7" t="s">
        <v>45</v>
      </c>
      <c r="D133" s="7" t="s">
        <v>193</v>
      </c>
      <c r="E133" s="8">
        <f>E134</f>
        <v>1377.8</v>
      </c>
      <c r="F133" s="99">
        <f>F134</f>
        <v>1305.2</v>
      </c>
      <c r="G133" s="8">
        <f t="shared" si="6"/>
        <v>94.73073014951372</v>
      </c>
    </row>
    <row r="134" spans="1:7" s="5" customFormat="1" ht="25.5" outlineLevel="3">
      <c r="A134" s="6" t="s">
        <v>282</v>
      </c>
      <c r="B134" s="7" t="s">
        <v>84</v>
      </c>
      <c r="C134" s="7" t="s">
        <v>45</v>
      </c>
      <c r="D134" s="7" t="s">
        <v>281</v>
      </c>
      <c r="E134" s="8">
        <v>1377.8</v>
      </c>
      <c r="F134" s="99">
        <v>1305.2</v>
      </c>
      <c r="G134" s="8">
        <f t="shared" si="6"/>
        <v>94.73073014951372</v>
      </c>
    </row>
    <row r="135" spans="1:7" s="5" customFormat="1" ht="51" outlineLevel="3">
      <c r="A135" s="6" t="s">
        <v>99</v>
      </c>
      <c r="B135" s="7" t="s">
        <v>84</v>
      </c>
      <c r="C135" s="7" t="s">
        <v>47</v>
      </c>
      <c r="D135" s="7" t="s">
        <v>44</v>
      </c>
      <c r="E135" s="8">
        <f>E136+E138</f>
        <v>29522.2</v>
      </c>
      <c r="F135" s="99">
        <f>F136+F138</f>
        <v>29322.3</v>
      </c>
      <c r="G135" s="8">
        <f t="shared" si="6"/>
        <v>99.32288244101048</v>
      </c>
    </row>
    <row r="136" spans="1:7" s="5" customFormat="1" ht="12.75" outlineLevel="3">
      <c r="A136" s="6" t="s">
        <v>192</v>
      </c>
      <c r="B136" s="7" t="s">
        <v>84</v>
      </c>
      <c r="C136" s="7" t="s">
        <v>47</v>
      </c>
      <c r="D136" s="7" t="s">
        <v>193</v>
      </c>
      <c r="E136" s="8">
        <f>E137</f>
        <v>29493.8</v>
      </c>
      <c r="F136" s="99">
        <f>F137</f>
        <v>29304.3</v>
      </c>
      <c r="G136" s="8">
        <f t="shared" si="6"/>
        <v>99.35749208308187</v>
      </c>
    </row>
    <row r="137" spans="1:7" s="14" customFormat="1" ht="25.5">
      <c r="A137" s="6" t="s">
        <v>194</v>
      </c>
      <c r="B137" s="7" t="s">
        <v>84</v>
      </c>
      <c r="C137" s="7" t="s">
        <v>47</v>
      </c>
      <c r="D137" s="7" t="s">
        <v>195</v>
      </c>
      <c r="E137" s="8">
        <v>29493.8</v>
      </c>
      <c r="F137" s="99">
        <v>29304.3</v>
      </c>
      <c r="G137" s="8">
        <f t="shared" si="6"/>
        <v>99.35749208308187</v>
      </c>
    </row>
    <row r="138" spans="1:7" s="85" customFormat="1" ht="38.25">
      <c r="A138" s="97" t="s">
        <v>377</v>
      </c>
      <c r="B138" s="98" t="s">
        <v>84</v>
      </c>
      <c r="C138" s="98" t="s">
        <v>47</v>
      </c>
      <c r="D138" s="98" t="s">
        <v>378</v>
      </c>
      <c r="E138" s="99">
        <f>E139</f>
        <v>28.4</v>
      </c>
      <c r="F138" s="99">
        <f>F139</f>
        <v>18</v>
      </c>
      <c r="G138" s="8">
        <f t="shared" si="6"/>
        <v>63.38028169014085</v>
      </c>
    </row>
    <row r="139" spans="1:7" s="85" customFormat="1" ht="51">
      <c r="A139" s="97" t="s">
        <v>362</v>
      </c>
      <c r="B139" s="98" t="s">
        <v>84</v>
      </c>
      <c r="C139" s="98" t="s">
        <v>47</v>
      </c>
      <c r="D139" s="98" t="s">
        <v>363</v>
      </c>
      <c r="E139" s="99">
        <v>28.4</v>
      </c>
      <c r="F139" s="99">
        <v>18</v>
      </c>
      <c r="G139" s="8">
        <f t="shared" si="6"/>
        <v>63.38028169014085</v>
      </c>
    </row>
    <row r="140" spans="1:7" s="14" customFormat="1" ht="12.75" outlineLevel="1">
      <c r="A140" s="11" t="s">
        <v>100</v>
      </c>
      <c r="B140" s="12" t="s">
        <v>84</v>
      </c>
      <c r="C140" s="12" t="s">
        <v>48</v>
      </c>
      <c r="D140" s="12" t="s">
        <v>44</v>
      </c>
      <c r="E140" s="13">
        <f>E141</f>
        <v>7.8</v>
      </c>
      <c r="F140" s="102">
        <f>F141</f>
        <v>7.8</v>
      </c>
      <c r="G140" s="13">
        <f aca="true" t="shared" si="8" ref="G140:G213">F140/E140*100</f>
        <v>100</v>
      </c>
    </row>
    <row r="141" spans="1:7" s="14" customFormat="1" ht="12.75" outlineLevel="1">
      <c r="A141" s="6" t="s">
        <v>192</v>
      </c>
      <c r="B141" s="7" t="s">
        <v>84</v>
      </c>
      <c r="C141" s="7" t="s">
        <v>48</v>
      </c>
      <c r="D141" s="7" t="s">
        <v>193</v>
      </c>
      <c r="E141" s="8">
        <f>E142</f>
        <v>7.8</v>
      </c>
      <c r="F141" s="99">
        <f>F142</f>
        <v>7.8</v>
      </c>
      <c r="G141" s="8">
        <f t="shared" si="8"/>
        <v>100</v>
      </c>
    </row>
    <row r="142" spans="1:7" s="5" customFormat="1" ht="51" outlineLevel="2">
      <c r="A142" s="6" t="s">
        <v>284</v>
      </c>
      <c r="B142" s="7" t="s">
        <v>84</v>
      </c>
      <c r="C142" s="7" t="s">
        <v>48</v>
      </c>
      <c r="D142" s="7" t="s">
        <v>283</v>
      </c>
      <c r="E142" s="8">
        <v>7.8</v>
      </c>
      <c r="F142" s="99">
        <v>7.8</v>
      </c>
      <c r="G142" s="8">
        <f t="shared" si="8"/>
        <v>100</v>
      </c>
    </row>
    <row r="143" spans="1:7" s="14" customFormat="1" ht="12.75" outlineLevel="2">
      <c r="A143" s="11" t="s">
        <v>95</v>
      </c>
      <c r="B143" s="12" t="s">
        <v>84</v>
      </c>
      <c r="C143" s="12" t="s">
        <v>50</v>
      </c>
      <c r="D143" s="12" t="s">
        <v>44</v>
      </c>
      <c r="E143" s="13">
        <f>E144+E145+E146</f>
        <v>5974.1</v>
      </c>
      <c r="F143" s="102">
        <f>F144+F145+F146</f>
        <v>5881.400000000001</v>
      </c>
      <c r="G143" s="13">
        <f t="shared" si="8"/>
        <v>98.44830183625986</v>
      </c>
    </row>
    <row r="144" spans="1:7" s="5" customFormat="1" ht="25.5" outlineLevel="2">
      <c r="A144" s="6" t="s">
        <v>285</v>
      </c>
      <c r="B144" s="7" t="s">
        <v>84</v>
      </c>
      <c r="C144" s="7" t="s">
        <v>50</v>
      </c>
      <c r="D144" s="7" t="s">
        <v>286</v>
      </c>
      <c r="E144" s="8">
        <v>50</v>
      </c>
      <c r="F144" s="99">
        <v>50</v>
      </c>
      <c r="G144" s="8">
        <f t="shared" si="8"/>
        <v>100</v>
      </c>
    </row>
    <row r="145" spans="1:7" s="5" customFormat="1" ht="38.25" outlineLevel="2">
      <c r="A145" s="6" t="s">
        <v>288</v>
      </c>
      <c r="B145" s="7" t="s">
        <v>84</v>
      </c>
      <c r="C145" s="7" t="s">
        <v>50</v>
      </c>
      <c r="D145" s="7" t="s">
        <v>287</v>
      </c>
      <c r="E145" s="8">
        <v>199.8</v>
      </c>
      <c r="F145" s="99">
        <v>130.8</v>
      </c>
      <c r="G145" s="8">
        <f t="shared" si="8"/>
        <v>65.46546546546547</v>
      </c>
    </row>
    <row r="146" spans="1:7" s="5" customFormat="1" ht="12.75" outlineLevel="2">
      <c r="A146" s="6" t="s">
        <v>192</v>
      </c>
      <c r="B146" s="7" t="s">
        <v>84</v>
      </c>
      <c r="C146" s="7" t="s">
        <v>50</v>
      </c>
      <c r="D146" s="7" t="s">
        <v>193</v>
      </c>
      <c r="E146" s="8">
        <f>E147+E148+E149+E150+E151+E152</f>
        <v>5724.3</v>
      </c>
      <c r="F146" s="99">
        <f>F147+F148+F149+F150+F151+F152</f>
        <v>5700.6</v>
      </c>
      <c r="G146" s="8">
        <f t="shared" si="8"/>
        <v>99.58597557779991</v>
      </c>
    </row>
    <row r="147" spans="1:7" s="83" customFormat="1" ht="25.5" outlineLevel="2">
      <c r="A147" s="97" t="s">
        <v>379</v>
      </c>
      <c r="B147" s="98" t="s">
        <v>84</v>
      </c>
      <c r="C147" s="98" t="s">
        <v>50</v>
      </c>
      <c r="D147" s="98" t="s">
        <v>258</v>
      </c>
      <c r="E147" s="99">
        <v>102.3</v>
      </c>
      <c r="F147" s="99">
        <v>102.3</v>
      </c>
      <c r="G147" s="8">
        <f t="shared" si="8"/>
        <v>100</v>
      </c>
    </row>
    <row r="148" spans="1:7" s="5" customFormat="1" ht="63.75" outlineLevel="2">
      <c r="A148" s="6" t="s">
        <v>290</v>
      </c>
      <c r="B148" s="7" t="s">
        <v>84</v>
      </c>
      <c r="C148" s="7" t="s">
        <v>50</v>
      </c>
      <c r="D148" s="7" t="s">
        <v>289</v>
      </c>
      <c r="E148" s="8">
        <v>3969.6</v>
      </c>
      <c r="F148" s="99">
        <v>3969.6</v>
      </c>
      <c r="G148" s="8">
        <f t="shared" si="8"/>
        <v>100</v>
      </c>
    </row>
    <row r="149" spans="1:7" s="5" customFormat="1" ht="25.5" outlineLevel="2">
      <c r="A149" s="6" t="s">
        <v>291</v>
      </c>
      <c r="B149" s="7" t="s">
        <v>84</v>
      </c>
      <c r="C149" s="7" t="s">
        <v>50</v>
      </c>
      <c r="D149" s="7" t="s">
        <v>199</v>
      </c>
      <c r="E149" s="8">
        <v>343</v>
      </c>
      <c r="F149" s="99">
        <v>319.3</v>
      </c>
      <c r="G149" s="8">
        <f t="shared" si="8"/>
        <v>93.09037900874635</v>
      </c>
    </row>
    <row r="150" spans="1:7" s="5" customFormat="1" ht="76.5" outlineLevel="3">
      <c r="A150" s="6" t="s">
        <v>293</v>
      </c>
      <c r="B150" s="7" t="s">
        <v>84</v>
      </c>
      <c r="C150" s="7" t="s">
        <v>50</v>
      </c>
      <c r="D150" s="7" t="s">
        <v>292</v>
      </c>
      <c r="E150" s="8">
        <v>309.1</v>
      </c>
      <c r="F150" s="99">
        <v>309.1</v>
      </c>
      <c r="G150" s="8">
        <f t="shared" si="8"/>
        <v>100</v>
      </c>
    </row>
    <row r="151" spans="1:7" s="5" customFormat="1" ht="51" outlineLevel="3">
      <c r="A151" s="6" t="s">
        <v>295</v>
      </c>
      <c r="B151" s="7" t="s">
        <v>84</v>
      </c>
      <c r="C151" s="7" t="s">
        <v>50</v>
      </c>
      <c r="D151" s="7" t="s">
        <v>294</v>
      </c>
      <c r="E151" s="8">
        <v>691.5</v>
      </c>
      <c r="F151" s="99">
        <v>691.5</v>
      </c>
      <c r="G151" s="8">
        <f t="shared" si="8"/>
        <v>100</v>
      </c>
    </row>
    <row r="152" spans="1:7" s="5" customFormat="1" ht="25.5" outlineLevel="2">
      <c r="A152" s="6" t="s">
        <v>296</v>
      </c>
      <c r="B152" s="7" t="s">
        <v>84</v>
      </c>
      <c r="C152" s="7" t="s">
        <v>50</v>
      </c>
      <c r="D152" s="7" t="s">
        <v>297</v>
      </c>
      <c r="E152" s="8">
        <v>308.8</v>
      </c>
      <c r="F152" s="99">
        <v>308.8</v>
      </c>
      <c r="G152" s="8">
        <f t="shared" si="8"/>
        <v>100</v>
      </c>
    </row>
    <row r="153" spans="1:7" s="14" customFormat="1" ht="12.75" outlineLevel="1">
      <c r="A153" s="11" t="s">
        <v>162</v>
      </c>
      <c r="B153" s="12" t="s">
        <v>84</v>
      </c>
      <c r="C153" s="12" t="s">
        <v>51</v>
      </c>
      <c r="D153" s="12" t="s">
        <v>44</v>
      </c>
      <c r="E153" s="13">
        <f>E154+E168</f>
        <v>90462.79999999999</v>
      </c>
      <c r="F153" s="102">
        <f>F154+F168</f>
        <v>71433.29999999999</v>
      </c>
      <c r="G153" s="13">
        <f t="shared" si="8"/>
        <v>78.96428145049677</v>
      </c>
    </row>
    <row r="154" spans="1:7" s="5" customFormat="1" ht="12.75" outlineLevel="2">
      <c r="A154" s="6" t="s">
        <v>159</v>
      </c>
      <c r="B154" s="7" t="s">
        <v>84</v>
      </c>
      <c r="C154" s="7" t="s">
        <v>154</v>
      </c>
      <c r="D154" s="7" t="s">
        <v>44</v>
      </c>
      <c r="E154" s="8">
        <f>E155+E158+E160+E164</f>
        <v>90250.4</v>
      </c>
      <c r="F154" s="99">
        <f>F155+F158+F160+F164</f>
        <v>71220.9</v>
      </c>
      <c r="G154" s="8">
        <f t="shared" si="8"/>
        <v>78.91477489296446</v>
      </c>
    </row>
    <row r="155" spans="1:7" s="5" customFormat="1" ht="12.75" outlineLevel="2">
      <c r="A155" s="6" t="s">
        <v>192</v>
      </c>
      <c r="B155" s="7" t="s">
        <v>84</v>
      </c>
      <c r="C155" s="7" t="s">
        <v>154</v>
      </c>
      <c r="D155" s="7" t="s">
        <v>193</v>
      </c>
      <c r="E155" s="8">
        <f>E157+E156</f>
        <v>730</v>
      </c>
      <c r="F155" s="99">
        <f>F157+F156</f>
        <v>722.9</v>
      </c>
      <c r="G155" s="8">
        <f t="shared" si="8"/>
        <v>99.02739726027397</v>
      </c>
    </row>
    <row r="156" spans="1:7" s="83" customFormat="1" ht="38.25" outlineLevel="2">
      <c r="A156" s="97" t="s">
        <v>255</v>
      </c>
      <c r="B156" s="98" t="s">
        <v>84</v>
      </c>
      <c r="C156" s="98" t="s">
        <v>154</v>
      </c>
      <c r="D156" s="98" t="s">
        <v>205</v>
      </c>
      <c r="E156" s="99">
        <v>300</v>
      </c>
      <c r="F156" s="99">
        <v>300</v>
      </c>
      <c r="G156" s="8">
        <f t="shared" si="8"/>
        <v>100</v>
      </c>
    </row>
    <row r="157" spans="1:7" s="5" customFormat="1" ht="25.5" outlineLevel="3">
      <c r="A157" s="6" t="s">
        <v>183</v>
      </c>
      <c r="B157" s="7" t="s">
        <v>84</v>
      </c>
      <c r="C157" s="7" t="s">
        <v>154</v>
      </c>
      <c r="D157" s="7" t="s">
        <v>204</v>
      </c>
      <c r="E157" s="8">
        <v>430</v>
      </c>
      <c r="F157" s="99">
        <v>422.9</v>
      </c>
      <c r="G157" s="8">
        <f t="shared" si="8"/>
        <v>98.34883720930232</v>
      </c>
    </row>
    <row r="158" spans="1:7" s="5" customFormat="1" ht="51" outlineLevel="2">
      <c r="A158" s="6" t="s">
        <v>380</v>
      </c>
      <c r="B158" s="7" t="s">
        <v>84</v>
      </c>
      <c r="C158" s="7" t="s">
        <v>154</v>
      </c>
      <c r="D158" s="7" t="s">
        <v>298</v>
      </c>
      <c r="E158" s="8">
        <f>E159</f>
        <v>442.8</v>
      </c>
      <c r="F158" s="99">
        <f>F159</f>
        <v>442.8</v>
      </c>
      <c r="G158" s="8">
        <f t="shared" si="8"/>
        <v>100</v>
      </c>
    </row>
    <row r="159" spans="1:7" s="5" customFormat="1" ht="51" outlineLevel="2">
      <c r="A159" s="6" t="s">
        <v>380</v>
      </c>
      <c r="B159" s="7" t="s">
        <v>84</v>
      </c>
      <c r="C159" s="7" t="s">
        <v>154</v>
      </c>
      <c r="D159" s="7" t="s">
        <v>299</v>
      </c>
      <c r="E159" s="8">
        <v>442.8</v>
      </c>
      <c r="F159" s="99">
        <v>442.8</v>
      </c>
      <c r="G159" s="8">
        <f t="shared" si="8"/>
        <v>100</v>
      </c>
    </row>
    <row r="160" spans="1:7" s="5" customFormat="1" ht="38.25" outlineLevel="3">
      <c r="A160" s="6" t="s">
        <v>301</v>
      </c>
      <c r="B160" s="7" t="s">
        <v>84</v>
      </c>
      <c r="C160" s="7" t="s">
        <v>154</v>
      </c>
      <c r="D160" s="7" t="s">
        <v>300</v>
      </c>
      <c r="E160" s="8">
        <f>E161+E163+E162</f>
        <v>82674.79999999999</v>
      </c>
      <c r="F160" s="99">
        <f>F161+F163+F162</f>
        <v>65652.4</v>
      </c>
      <c r="G160" s="8">
        <f t="shared" si="8"/>
        <v>79.41041284647801</v>
      </c>
    </row>
    <row r="161" spans="1:7" s="83" customFormat="1" ht="51" outlineLevel="3">
      <c r="A161" s="97" t="s">
        <v>381</v>
      </c>
      <c r="B161" s="98" t="s">
        <v>84</v>
      </c>
      <c r="C161" s="98" t="s">
        <v>154</v>
      </c>
      <c r="D161" s="98" t="s">
        <v>382</v>
      </c>
      <c r="E161" s="99">
        <v>35000</v>
      </c>
      <c r="F161" s="99">
        <v>35000</v>
      </c>
      <c r="G161" s="99">
        <f t="shared" si="8"/>
        <v>100</v>
      </c>
    </row>
    <row r="162" spans="1:7" s="83" customFormat="1" ht="51" outlineLevel="3">
      <c r="A162" s="97" t="s">
        <v>383</v>
      </c>
      <c r="B162" s="98" t="s">
        <v>84</v>
      </c>
      <c r="C162" s="98" t="s">
        <v>154</v>
      </c>
      <c r="D162" s="98" t="s">
        <v>302</v>
      </c>
      <c r="E162" s="99">
        <v>32876.2</v>
      </c>
      <c r="F162" s="99">
        <v>16460.7</v>
      </c>
      <c r="G162" s="99">
        <f>F162/E162*100</f>
        <v>50.06874273790767</v>
      </c>
    </row>
    <row r="163" spans="1:7" s="5" customFormat="1" ht="38.25" outlineLevel="3">
      <c r="A163" s="6" t="s">
        <v>301</v>
      </c>
      <c r="B163" s="7" t="s">
        <v>84</v>
      </c>
      <c r="C163" s="7" t="s">
        <v>154</v>
      </c>
      <c r="D163" s="7" t="s">
        <v>303</v>
      </c>
      <c r="E163" s="8">
        <v>14798.6</v>
      </c>
      <c r="F163" s="99">
        <v>14191.7</v>
      </c>
      <c r="G163" s="8">
        <f t="shared" si="8"/>
        <v>95.89893638587435</v>
      </c>
    </row>
    <row r="164" spans="1:7" s="5" customFormat="1" ht="38.25" outlineLevel="3">
      <c r="A164" s="6" t="s">
        <v>260</v>
      </c>
      <c r="B164" s="7" t="s">
        <v>84</v>
      </c>
      <c r="C164" s="7" t="s">
        <v>154</v>
      </c>
      <c r="D164" s="7" t="s">
        <v>259</v>
      </c>
      <c r="E164" s="8">
        <f>E165+E167+E166</f>
        <v>6402.8</v>
      </c>
      <c r="F164" s="99">
        <f>F165+F167+F166</f>
        <v>4402.8</v>
      </c>
      <c r="G164" s="8">
        <f t="shared" si="8"/>
        <v>68.76366589617042</v>
      </c>
    </row>
    <row r="165" spans="1:7" s="5" customFormat="1" ht="51" outlineLevel="3">
      <c r="A165" s="6" t="s">
        <v>262</v>
      </c>
      <c r="B165" s="7" t="s">
        <v>84</v>
      </c>
      <c r="C165" s="7" t="s">
        <v>154</v>
      </c>
      <c r="D165" s="7" t="s">
        <v>261</v>
      </c>
      <c r="E165" s="8">
        <v>1299.3</v>
      </c>
      <c r="F165" s="99">
        <v>1299.3</v>
      </c>
      <c r="G165" s="8">
        <f t="shared" si="8"/>
        <v>100</v>
      </c>
    </row>
    <row r="166" spans="1:7" s="83" customFormat="1" ht="51" outlineLevel="3">
      <c r="A166" s="97" t="s">
        <v>366</v>
      </c>
      <c r="B166" s="98" t="s">
        <v>84</v>
      </c>
      <c r="C166" s="98" t="s">
        <v>154</v>
      </c>
      <c r="D166" s="98" t="s">
        <v>367</v>
      </c>
      <c r="E166" s="99">
        <v>4296.5</v>
      </c>
      <c r="F166" s="99">
        <v>2296.5</v>
      </c>
      <c r="G166" s="99">
        <f t="shared" si="8"/>
        <v>53.45048295123939</v>
      </c>
    </row>
    <row r="167" spans="1:7" s="5" customFormat="1" ht="38.25" outlineLevel="3">
      <c r="A167" s="6" t="s">
        <v>260</v>
      </c>
      <c r="B167" s="7" t="s">
        <v>84</v>
      </c>
      <c r="C167" s="7" t="s">
        <v>154</v>
      </c>
      <c r="D167" s="7" t="s">
        <v>263</v>
      </c>
      <c r="E167" s="8">
        <v>807</v>
      </c>
      <c r="F167" s="99">
        <v>807</v>
      </c>
      <c r="G167" s="8">
        <f t="shared" si="8"/>
        <v>100</v>
      </c>
    </row>
    <row r="168" spans="1:7" s="14" customFormat="1" ht="12.75" outlineLevel="3">
      <c r="A168" s="11" t="s">
        <v>96</v>
      </c>
      <c r="B168" s="12" t="s">
        <v>84</v>
      </c>
      <c r="C168" s="12" t="s">
        <v>52</v>
      </c>
      <c r="D168" s="12" t="s">
        <v>44</v>
      </c>
      <c r="E168" s="13">
        <f>E169</f>
        <v>212.4</v>
      </c>
      <c r="F168" s="102">
        <f>F169</f>
        <v>212.4</v>
      </c>
      <c r="G168" s="13">
        <f t="shared" si="8"/>
        <v>100</v>
      </c>
    </row>
    <row r="169" spans="1:7" s="5" customFormat="1" ht="38.25" outlineLevel="3">
      <c r="A169" s="6" t="s">
        <v>305</v>
      </c>
      <c r="B169" s="7" t="s">
        <v>84</v>
      </c>
      <c r="C169" s="7" t="s">
        <v>52</v>
      </c>
      <c r="D169" s="7" t="s">
        <v>304</v>
      </c>
      <c r="E169" s="8">
        <v>212.4</v>
      </c>
      <c r="F169" s="99">
        <v>212.4</v>
      </c>
      <c r="G169" s="8">
        <f t="shared" si="8"/>
        <v>100</v>
      </c>
    </row>
    <row r="170" spans="1:7" s="5" customFormat="1" ht="12.75" outlineLevel="3">
      <c r="A170" s="11" t="s">
        <v>164</v>
      </c>
      <c r="B170" s="12" t="s">
        <v>84</v>
      </c>
      <c r="C170" s="12" t="s">
        <v>53</v>
      </c>
      <c r="D170" s="12" t="s">
        <v>44</v>
      </c>
      <c r="E170" s="13">
        <f>E171+E174+E180</f>
        <v>21168.600000000002</v>
      </c>
      <c r="F170" s="102">
        <f>F171+F174+F180</f>
        <v>21068.1</v>
      </c>
      <c r="G170" s="13">
        <f t="shared" si="8"/>
        <v>99.52524021427962</v>
      </c>
    </row>
    <row r="171" spans="1:7" s="85" customFormat="1" ht="14.25" customHeight="1" outlineLevel="3">
      <c r="A171" s="100" t="s">
        <v>165</v>
      </c>
      <c r="B171" s="101" t="s">
        <v>84</v>
      </c>
      <c r="C171" s="101" t="s">
        <v>55</v>
      </c>
      <c r="D171" s="101"/>
      <c r="E171" s="102">
        <f>E172</f>
        <v>970</v>
      </c>
      <c r="F171" s="102">
        <f>F172</f>
        <v>970</v>
      </c>
      <c r="G171" s="99">
        <f>F171/E171*100</f>
        <v>100</v>
      </c>
    </row>
    <row r="172" spans="1:7" s="83" customFormat="1" ht="12.75" outlineLevel="3">
      <c r="A172" s="97" t="s">
        <v>192</v>
      </c>
      <c r="B172" s="98" t="s">
        <v>84</v>
      </c>
      <c r="C172" s="98" t="s">
        <v>55</v>
      </c>
      <c r="D172" s="98" t="s">
        <v>193</v>
      </c>
      <c r="E172" s="99">
        <f>E173</f>
        <v>970</v>
      </c>
      <c r="F172" s="99">
        <f>F173</f>
        <v>970</v>
      </c>
      <c r="G172" s="99">
        <f>F172/E172*100</f>
        <v>100</v>
      </c>
    </row>
    <row r="173" spans="1:7" s="83" customFormat="1" ht="25.5" outlineLevel="3">
      <c r="A173" s="97" t="s">
        <v>28</v>
      </c>
      <c r="B173" s="98" t="s">
        <v>84</v>
      </c>
      <c r="C173" s="98" t="s">
        <v>55</v>
      </c>
      <c r="D173" s="98" t="s">
        <v>27</v>
      </c>
      <c r="E173" s="99">
        <v>970</v>
      </c>
      <c r="F173" s="99">
        <v>970</v>
      </c>
      <c r="G173" s="99">
        <f>F173/E173*100</f>
        <v>100</v>
      </c>
    </row>
    <row r="174" spans="1:7" s="14" customFormat="1" ht="12.75" outlineLevel="3">
      <c r="A174" s="11" t="s">
        <v>104</v>
      </c>
      <c r="B174" s="12" t="s">
        <v>84</v>
      </c>
      <c r="C174" s="12" t="s">
        <v>56</v>
      </c>
      <c r="D174" s="12" t="s">
        <v>44</v>
      </c>
      <c r="E174" s="13">
        <f>E175+E178+E179</f>
        <v>19760.4</v>
      </c>
      <c r="F174" s="102">
        <f>F175+F178+F179</f>
        <v>19759.6</v>
      </c>
      <c r="G174" s="13">
        <f t="shared" si="8"/>
        <v>99.9959514989575</v>
      </c>
    </row>
    <row r="175" spans="1:7" s="5" customFormat="1" ht="12.75" outlineLevel="3">
      <c r="A175" s="6" t="s">
        <v>192</v>
      </c>
      <c r="B175" s="7" t="s">
        <v>84</v>
      </c>
      <c r="C175" s="7" t="s">
        <v>56</v>
      </c>
      <c r="D175" s="7" t="s">
        <v>193</v>
      </c>
      <c r="E175" s="8">
        <f>E176+E177</f>
        <v>232.5</v>
      </c>
      <c r="F175" s="99">
        <f>F176+F177</f>
        <v>232.5</v>
      </c>
      <c r="G175" s="8">
        <f t="shared" si="8"/>
        <v>100</v>
      </c>
    </row>
    <row r="176" spans="1:7" s="5" customFormat="1" ht="38.25" outlineLevel="3">
      <c r="A176" s="6" t="s">
        <v>255</v>
      </c>
      <c r="B176" s="7" t="s">
        <v>84</v>
      </c>
      <c r="C176" s="7" t="s">
        <v>56</v>
      </c>
      <c r="D176" s="7" t="s">
        <v>205</v>
      </c>
      <c r="E176" s="8">
        <v>150</v>
      </c>
      <c r="F176" s="99">
        <v>150</v>
      </c>
      <c r="G176" s="8">
        <f t="shared" si="8"/>
        <v>100</v>
      </c>
    </row>
    <row r="177" spans="1:7" s="5" customFormat="1" ht="25.5" outlineLevel="3">
      <c r="A177" s="6" t="s">
        <v>183</v>
      </c>
      <c r="B177" s="7" t="s">
        <v>84</v>
      </c>
      <c r="C177" s="7" t="s">
        <v>56</v>
      </c>
      <c r="D177" s="7" t="s">
        <v>204</v>
      </c>
      <c r="E177" s="8">
        <v>82.5</v>
      </c>
      <c r="F177" s="99">
        <v>82.5</v>
      </c>
      <c r="G177" s="8">
        <f t="shared" si="8"/>
        <v>100</v>
      </c>
    </row>
    <row r="178" spans="1:7" s="5" customFormat="1" ht="25.5" outlineLevel="3">
      <c r="A178" s="6" t="s">
        <v>307</v>
      </c>
      <c r="B178" s="7" t="s">
        <v>84</v>
      </c>
      <c r="C178" s="7" t="s">
        <v>56</v>
      </c>
      <c r="D178" s="7" t="s">
        <v>306</v>
      </c>
      <c r="E178" s="8">
        <v>4299.3</v>
      </c>
      <c r="F178" s="99">
        <v>4298.9</v>
      </c>
      <c r="G178" s="8">
        <f t="shared" si="8"/>
        <v>99.99069615983997</v>
      </c>
    </row>
    <row r="179" spans="1:7" s="5" customFormat="1" ht="38.25" outlineLevel="3">
      <c r="A179" s="6" t="s">
        <v>260</v>
      </c>
      <c r="B179" s="7" t="s">
        <v>84</v>
      </c>
      <c r="C179" s="7" t="s">
        <v>56</v>
      </c>
      <c r="D179" s="7" t="s">
        <v>263</v>
      </c>
      <c r="E179" s="8">
        <v>15228.6</v>
      </c>
      <c r="F179" s="99">
        <v>15228.2</v>
      </c>
      <c r="G179" s="8">
        <f t="shared" si="8"/>
        <v>99.99737336327699</v>
      </c>
    </row>
    <row r="180" spans="1:7" s="14" customFormat="1" ht="25.5" outlineLevel="3">
      <c r="A180" s="11" t="s">
        <v>98</v>
      </c>
      <c r="B180" s="12" t="s">
        <v>84</v>
      </c>
      <c r="C180" s="12" t="s">
        <v>57</v>
      </c>
      <c r="D180" s="12" t="s">
        <v>44</v>
      </c>
      <c r="E180" s="13">
        <f>E181</f>
        <v>438.2</v>
      </c>
      <c r="F180" s="102">
        <f>F181</f>
        <v>338.5</v>
      </c>
      <c r="G180" s="13">
        <f t="shared" si="8"/>
        <v>77.24783204016431</v>
      </c>
    </row>
    <row r="181" spans="1:7" s="5" customFormat="1" ht="12.75" outlineLevel="3">
      <c r="A181" s="6" t="s">
        <v>192</v>
      </c>
      <c r="B181" s="7" t="s">
        <v>84</v>
      </c>
      <c r="C181" s="7" t="s">
        <v>57</v>
      </c>
      <c r="D181" s="7" t="s">
        <v>193</v>
      </c>
      <c r="E181" s="8">
        <f>E182</f>
        <v>438.2</v>
      </c>
      <c r="F181" s="99">
        <f>F182</f>
        <v>338.5</v>
      </c>
      <c r="G181" s="8">
        <f t="shared" si="8"/>
        <v>77.24783204016431</v>
      </c>
    </row>
    <row r="182" spans="1:7" s="5" customFormat="1" ht="25.5" outlineLevel="3">
      <c r="A182" s="6" t="s">
        <v>309</v>
      </c>
      <c r="B182" s="7" t="s">
        <v>84</v>
      </c>
      <c r="C182" s="7" t="s">
        <v>57</v>
      </c>
      <c r="D182" s="7" t="s">
        <v>308</v>
      </c>
      <c r="E182" s="8">
        <v>438.2</v>
      </c>
      <c r="F182" s="99">
        <v>338.5</v>
      </c>
      <c r="G182" s="8">
        <f t="shared" si="8"/>
        <v>77.24783204016431</v>
      </c>
    </row>
    <row r="183" spans="1:7" s="5" customFormat="1" ht="12.75" outlineLevel="3">
      <c r="A183" s="11" t="s">
        <v>166</v>
      </c>
      <c r="B183" s="12" t="s">
        <v>84</v>
      </c>
      <c r="C183" s="12" t="s">
        <v>58</v>
      </c>
      <c r="D183" s="12" t="s">
        <v>44</v>
      </c>
      <c r="E183" s="13">
        <f>E184+E186+E189</f>
        <v>3825.4</v>
      </c>
      <c r="F183" s="102">
        <f>F184+F186+F189</f>
        <v>3668.8</v>
      </c>
      <c r="G183" s="13">
        <f t="shared" si="8"/>
        <v>95.90631045119466</v>
      </c>
    </row>
    <row r="184" spans="1:7" s="14" customFormat="1" ht="12.75" outlineLevel="3">
      <c r="A184" s="11" t="s">
        <v>87</v>
      </c>
      <c r="B184" s="12" t="s">
        <v>84</v>
      </c>
      <c r="C184" s="12" t="s">
        <v>59</v>
      </c>
      <c r="D184" s="12" t="s">
        <v>44</v>
      </c>
      <c r="E184" s="13">
        <f>E185</f>
        <v>2989.9</v>
      </c>
      <c r="F184" s="102">
        <f>F185</f>
        <v>2989.9</v>
      </c>
      <c r="G184" s="13">
        <f t="shared" si="8"/>
        <v>100</v>
      </c>
    </row>
    <row r="185" spans="1:7" s="5" customFormat="1" ht="66" customHeight="1" outlineLevel="3">
      <c r="A185" s="6" t="s">
        <v>310</v>
      </c>
      <c r="B185" s="7" t="s">
        <v>84</v>
      </c>
      <c r="C185" s="7" t="s">
        <v>59</v>
      </c>
      <c r="D185" s="7" t="s">
        <v>211</v>
      </c>
      <c r="E185" s="8">
        <v>2989.9</v>
      </c>
      <c r="F185" s="99">
        <v>2989.9</v>
      </c>
      <c r="G185" s="8">
        <f t="shared" si="8"/>
        <v>100</v>
      </c>
    </row>
    <row r="186" spans="1:7" s="14" customFormat="1" ht="12.75" outlineLevel="3">
      <c r="A186" s="11" t="s">
        <v>90</v>
      </c>
      <c r="B186" s="12" t="s">
        <v>84</v>
      </c>
      <c r="C186" s="12" t="s">
        <v>60</v>
      </c>
      <c r="D186" s="12" t="s">
        <v>44</v>
      </c>
      <c r="E186" s="13">
        <f>E187</f>
        <v>605.5</v>
      </c>
      <c r="F186" s="102">
        <f>F187</f>
        <v>513.7</v>
      </c>
      <c r="G186" s="13">
        <f t="shared" si="8"/>
        <v>84.83897605284889</v>
      </c>
    </row>
    <row r="187" spans="1:7" s="5" customFormat="1" ht="12.75" outlineLevel="3">
      <c r="A187" s="6" t="s">
        <v>192</v>
      </c>
      <c r="B187" s="7" t="s">
        <v>84</v>
      </c>
      <c r="C187" s="7" t="s">
        <v>60</v>
      </c>
      <c r="D187" s="7" t="s">
        <v>193</v>
      </c>
      <c r="E187" s="8">
        <f>E188</f>
        <v>605.5</v>
      </c>
      <c r="F187" s="99">
        <f>F188</f>
        <v>513.7</v>
      </c>
      <c r="G187" s="8">
        <f t="shared" si="8"/>
        <v>84.83897605284889</v>
      </c>
    </row>
    <row r="188" spans="1:7" s="5" customFormat="1" ht="12.75" outlineLevel="3">
      <c r="A188" s="6" t="s">
        <v>157</v>
      </c>
      <c r="B188" s="7" t="s">
        <v>84</v>
      </c>
      <c r="C188" s="7" t="s">
        <v>60</v>
      </c>
      <c r="D188" s="7" t="s">
        <v>311</v>
      </c>
      <c r="E188" s="8">
        <v>605.5</v>
      </c>
      <c r="F188" s="99">
        <v>513.7</v>
      </c>
      <c r="G188" s="8">
        <f t="shared" si="8"/>
        <v>84.83897605284889</v>
      </c>
    </row>
    <row r="189" spans="1:7" s="14" customFormat="1" ht="12.75" outlineLevel="3">
      <c r="A189" s="11" t="s">
        <v>91</v>
      </c>
      <c r="B189" s="12" t="s">
        <v>84</v>
      </c>
      <c r="C189" s="12" t="s">
        <v>61</v>
      </c>
      <c r="D189" s="12" t="s">
        <v>44</v>
      </c>
      <c r="E189" s="13">
        <f>E190</f>
        <v>230</v>
      </c>
      <c r="F189" s="102">
        <f>F190</f>
        <v>165.2</v>
      </c>
      <c r="G189" s="13">
        <f t="shared" si="8"/>
        <v>71.82608695652173</v>
      </c>
    </row>
    <row r="190" spans="1:7" s="5" customFormat="1" ht="25.5" outlineLevel="3">
      <c r="A190" s="6" t="s">
        <v>200</v>
      </c>
      <c r="B190" s="7" t="s">
        <v>84</v>
      </c>
      <c r="C190" s="7" t="s">
        <v>61</v>
      </c>
      <c r="D190" s="7" t="s">
        <v>201</v>
      </c>
      <c r="E190" s="8">
        <f>E191+E192+E193</f>
        <v>230</v>
      </c>
      <c r="F190" s="99">
        <f>F191+F192+F193</f>
        <v>165.2</v>
      </c>
      <c r="G190" s="8">
        <f t="shared" si="8"/>
        <v>71.82608695652173</v>
      </c>
    </row>
    <row r="191" spans="1:7" s="5" customFormat="1" ht="38.25" outlineLevel="3">
      <c r="A191" s="6" t="s">
        <v>312</v>
      </c>
      <c r="B191" s="7" t="s">
        <v>84</v>
      </c>
      <c r="C191" s="7" t="s">
        <v>61</v>
      </c>
      <c r="D191" s="7" t="s">
        <v>313</v>
      </c>
      <c r="E191" s="8">
        <v>100</v>
      </c>
      <c r="F191" s="99">
        <v>73.5</v>
      </c>
      <c r="G191" s="8">
        <f t="shared" si="8"/>
        <v>73.5</v>
      </c>
    </row>
    <row r="192" spans="1:7" s="5" customFormat="1" ht="51" outlineLevel="3">
      <c r="A192" s="6" t="s">
        <v>315</v>
      </c>
      <c r="B192" s="7" t="s">
        <v>84</v>
      </c>
      <c r="C192" s="7" t="s">
        <v>61</v>
      </c>
      <c r="D192" s="7" t="s">
        <v>314</v>
      </c>
      <c r="E192" s="8">
        <v>100</v>
      </c>
      <c r="F192" s="99">
        <v>61.7</v>
      </c>
      <c r="G192" s="8">
        <f t="shared" si="8"/>
        <v>61.7</v>
      </c>
    </row>
    <row r="193" spans="1:7" s="5" customFormat="1" ht="51" outlineLevel="3">
      <c r="A193" s="6" t="s">
        <v>317</v>
      </c>
      <c r="B193" s="7" t="s">
        <v>84</v>
      </c>
      <c r="C193" s="7" t="s">
        <v>61</v>
      </c>
      <c r="D193" s="7" t="s">
        <v>316</v>
      </c>
      <c r="E193" s="8">
        <v>30</v>
      </c>
      <c r="F193" s="99">
        <v>30</v>
      </c>
      <c r="G193" s="8">
        <f t="shared" si="8"/>
        <v>100</v>
      </c>
    </row>
    <row r="194" spans="1:7" s="5" customFormat="1" ht="12.75" outlineLevel="3">
      <c r="A194" s="11" t="s">
        <v>180</v>
      </c>
      <c r="B194" s="12" t="s">
        <v>84</v>
      </c>
      <c r="C194" s="12" t="s">
        <v>63</v>
      </c>
      <c r="D194" s="12" t="s">
        <v>44</v>
      </c>
      <c r="E194" s="13">
        <f>E195</f>
        <v>302.8</v>
      </c>
      <c r="F194" s="102">
        <f>F195</f>
        <v>269.6</v>
      </c>
      <c r="G194" s="13">
        <f t="shared" si="8"/>
        <v>89.03566710700133</v>
      </c>
    </row>
    <row r="195" spans="1:7" s="14" customFormat="1" ht="12.75" outlineLevel="3">
      <c r="A195" s="11" t="s">
        <v>101</v>
      </c>
      <c r="B195" s="12" t="s">
        <v>84</v>
      </c>
      <c r="C195" s="12" t="s">
        <v>64</v>
      </c>
      <c r="D195" s="12" t="s">
        <v>44</v>
      </c>
      <c r="E195" s="13">
        <f>E196</f>
        <v>302.8</v>
      </c>
      <c r="F195" s="102">
        <f>F196</f>
        <v>269.6</v>
      </c>
      <c r="G195" s="13">
        <f t="shared" si="8"/>
        <v>89.03566710700133</v>
      </c>
    </row>
    <row r="196" spans="1:7" s="83" customFormat="1" ht="51" outlineLevel="3">
      <c r="A196" s="97" t="s">
        <v>22</v>
      </c>
      <c r="B196" s="98" t="s">
        <v>84</v>
      </c>
      <c r="C196" s="98" t="s">
        <v>64</v>
      </c>
      <c r="D196" s="98" t="s">
        <v>21</v>
      </c>
      <c r="E196" s="99">
        <v>302.8</v>
      </c>
      <c r="F196" s="99">
        <v>269.6</v>
      </c>
      <c r="G196" s="99">
        <f t="shared" si="8"/>
        <v>89.03566710700133</v>
      </c>
    </row>
    <row r="197" spans="1:7" s="5" customFormat="1" ht="12.75" outlineLevel="3">
      <c r="A197" s="11" t="s">
        <v>167</v>
      </c>
      <c r="B197" s="12" t="s">
        <v>84</v>
      </c>
      <c r="C197" s="12" t="s">
        <v>66</v>
      </c>
      <c r="D197" s="12" t="s">
        <v>44</v>
      </c>
      <c r="E197" s="13">
        <f>E198+E201+E205+E211</f>
        <v>16522.2</v>
      </c>
      <c r="F197" s="102">
        <f>F198+F201+F205+F211</f>
        <v>15786.6</v>
      </c>
      <c r="G197" s="13">
        <f t="shared" si="8"/>
        <v>95.54780840323927</v>
      </c>
    </row>
    <row r="198" spans="1:7" s="14" customFormat="1" ht="12.75" outlineLevel="3">
      <c r="A198" s="11" t="s">
        <v>102</v>
      </c>
      <c r="B198" s="12" t="s">
        <v>84</v>
      </c>
      <c r="C198" s="12" t="s">
        <v>67</v>
      </c>
      <c r="D198" s="12" t="s">
        <v>44</v>
      </c>
      <c r="E198" s="13">
        <f>E199</f>
        <v>5640</v>
      </c>
      <c r="F198" s="102">
        <f>F199</f>
        <v>5359</v>
      </c>
      <c r="G198" s="13">
        <f t="shared" si="8"/>
        <v>95.01773049645391</v>
      </c>
    </row>
    <row r="199" spans="1:7" s="5" customFormat="1" ht="12.75" outlineLevel="3">
      <c r="A199" s="6" t="s">
        <v>192</v>
      </c>
      <c r="B199" s="7" t="s">
        <v>84</v>
      </c>
      <c r="C199" s="7" t="s">
        <v>67</v>
      </c>
      <c r="D199" s="7" t="s">
        <v>193</v>
      </c>
      <c r="E199" s="8">
        <f>E200</f>
        <v>5640</v>
      </c>
      <c r="F199" s="99">
        <f>F200</f>
        <v>5359</v>
      </c>
      <c r="G199" s="8">
        <f t="shared" si="8"/>
        <v>95.01773049645391</v>
      </c>
    </row>
    <row r="200" spans="1:7" s="14" customFormat="1" ht="25.5" outlineLevel="1">
      <c r="A200" s="6" t="s">
        <v>319</v>
      </c>
      <c r="B200" s="7" t="s">
        <v>84</v>
      </c>
      <c r="C200" s="7" t="s">
        <v>67</v>
      </c>
      <c r="D200" s="7" t="s">
        <v>318</v>
      </c>
      <c r="E200" s="8">
        <v>5640</v>
      </c>
      <c r="F200" s="99">
        <v>5359</v>
      </c>
      <c r="G200" s="8">
        <f t="shared" si="8"/>
        <v>95.01773049645391</v>
      </c>
    </row>
    <row r="201" spans="1:7" s="14" customFormat="1" ht="12.75" outlineLevel="1">
      <c r="A201" s="11" t="s">
        <v>93</v>
      </c>
      <c r="B201" s="12" t="s">
        <v>84</v>
      </c>
      <c r="C201" s="12" t="s">
        <v>68</v>
      </c>
      <c r="D201" s="12" t="s">
        <v>44</v>
      </c>
      <c r="E201" s="13">
        <f>E202</f>
        <v>132</v>
      </c>
      <c r="F201" s="102">
        <f>F202</f>
        <v>121.9</v>
      </c>
      <c r="G201" s="13">
        <f t="shared" si="8"/>
        <v>92.34848484848486</v>
      </c>
    </row>
    <row r="202" spans="1:7" s="14" customFormat="1" ht="12.75" outlineLevel="1">
      <c r="A202" s="6" t="s">
        <v>192</v>
      </c>
      <c r="B202" s="7" t="s">
        <v>84</v>
      </c>
      <c r="C202" s="7" t="s">
        <v>68</v>
      </c>
      <c r="D202" s="7" t="s">
        <v>193</v>
      </c>
      <c r="E202" s="8">
        <f>E203+E204</f>
        <v>132</v>
      </c>
      <c r="F202" s="99">
        <f>F203+F204</f>
        <v>121.9</v>
      </c>
      <c r="G202" s="8">
        <f t="shared" si="8"/>
        <v>92.34848484848486</v>
      </c>
    </row>
    <row r="203" spans="1:7" s="14" customFormat="1" ht="38.25" outlineLevel="1">
      <c r="A203" s="6" t="s">
        <v>321</v>
      </c>
      <c r="B203" s="7" t="s">
        <v>84</v>
      </c>
      <c r="C203" s="7" t="s">
        <v>68</v>
      </c>
      <c r="D203" s="7" t="s">
        <v>320</v>
      </c>
      <c r="E203" s="8">
        <v>42</v>
      </c>
      <c r="F203" s="99">
        <v>35</v>
      </c>
      <c r="G203" s="8">
        <f t="shared" si="8"/>
        <v>83.33333333333334</v>
      </c>
    </row>
    <row r="204" spans="1:7" s="14" customFormat="1" ht="75.75" customHeight="1" outlineLevel="1">
      <c r="A204" s="6" t="s">
        <v>323</v>
      </c>
      <c r="B204" s="7" t="s">
        <v>84</v>
      </c>
      <c r="C204" s="7" t="s">
        <v>68</v>
      </c>
      <c r="D204" s="7" t="s">
        <v>322</v>
      </c>
      <c r="E204" s="8">
        <v>90</v>
      </c>
      <c r="F204" s="99">
        <v>86.9</v>
      </c>
      <c r="G204" s="8">
        <f t="shared" si="8"/>
        <v>96.55555555555556</v>
      </c>
    </row>
    <row r="205" spans="1:7" s="14" customFormat="1" ht="12.75" outlineLevel="1">
      <c r="A205" s="11" t="s">
        <v>94</v>
      </c>
      <c r="B205" s="12" t="s">
        <v>84</v>
      </c>
      <c r="C205" s="12" t="s">
        <v>69</v>
      </c>
      <c r="D205" s="12" t="s">
        <v>44</v>
      </c>
      <c r="E205" s="13">
        <f>E206</f>
        <v>8829.1</v>
      </c>
      <c r="F205" s="102">
        <f>F206</f>
        <v>8384.6</v>
      </c>
      <c r="G205" s="13">
        <f t="shared" si="8"/>
        <v>94.96551177356696</v>
      </c>
    </row>
    <row r="206" spans="1:7" s="14" customFormat="1" ht="12.75" outlineLevel="1">
      <c r="A206" s="6" t="s">
        <v>192</v>
      </c>
      <c r="B206" s="7" t="s">
        <v>84</v>
      </c>
      <c r="C206" s="7" t="s">
        <v>69</v>
      </c>
      <c r="D206" s="7" t="s">
        <v>193</v>
      </c>
      <c r="E206" s="8">
        <f>E207+E208+E209+E210</f>
        <v>8829.1</v>
      </c>
      <c r="F206" s="99">
        <f>F207+F208+F209+F210</f>
        <v>8384.6</v>
      </c>
      <c r="G206" s="8">
        <f t="shared" si="8"/>
        <v>94.96551177356696</v>
      </c>
    </row>
    <row r="207" spans="1:7" s="5" customFormat="1" ht="41.25" customHeight="1" outlineLevel="2">
      <c r="A207" s="6" t="s">
        <v>325</v>
      </c>
      <c r="B207" s="7" t="s">
        <v>84</v>
      </c>
      <c r="C207" s="7" t="s">
        <v>69</v>
      </c>
      <c r="D207" s="7" t="s">
        <v>324</v>
      </c>
      <c r="E207" s="8">
        <v>42.7</v>
      </c>
      <c r="F207" s="99">
        <v>42.7</v>
      </c>
      <c r="G207" s="8">
        <f t="shared" si="8"/>
        <v>100</v>
      </c>
    </row>
    <row r="208" spans="1:7" s="5" customFormat="1" ht="102" outlineLevel="2">
      <c r="A208" s="6" t="s">
        <v>327</v>
      </c>
      <c r="B208" s="7" t="s">
        <v>84</v>
      </c>
      <c r="C208" s="7" t="s">
        <v>69</v>
      </c>
      <c r="D208" s="7" t="s">
        <v>326</v>
      </c>
      <c r="E208" s="8">
        <v>186.4</v>
      </c>
      <c r="F208" s="99">
        <v>145.2</v>
      </c>
      <c r="G208" s="8">
        <f t="shared" si="8"/>
        <v>77.89699570815449</v>
      </c>
    </row>
    <row r="209" spans="1:7" s="5" customFormat="1" ht="51" outlineLevel="3">
      <c r="A209" s="6" t="s">
        <v>329</v>
      </c>
      <c r="B209" s="7" t="s">
        <v>84</v>
      </c>
      <c r="C209" s="7" t="s">
        <v>69</v>
      </c>
      <c r="D209" s="7" t="s">
        <v>328</v>
      </c>
      <c r="E209" s="8">
        <v>8400</v>
      </c>
      <c r="F209" s="99">
        <v>8146.7</v>
      </c>
      <c r="G209" s="8">
        <f t="shared" si="8"/>
        <v>96.98452380952381</v>
      </c>
    </row>
    <row r="210" spans="1:7" s="5" customFormat="1" ht="63.75" outlineLevel="3">
      <c r="A210" s="6" t="s">
        <v>331</v>
      </c>
      <c r="B210" s="7" t="s">
        <v>84</v>
      </c>
      <c r="C210" s="7" t="s">
        <v>69</v>
      </c>
      <c r="D210" s="7" t="s">
        <v>330</v>
      </c>
      <c r="E210" s="8">
        <v>200</v>
      </c>
      <c r="F210" s="99">
        <v>50</v>
      </c>
      <c r="G210" s="8">
        <f t="shared" si="8"/>
        <v>25</v>
      </c>
    </row>
    <row r="211" spans="1:7" s="14" customFormat="1" ht="12.75" outlineLevel="3">
      <c r="A211" s="11" t="s">
        <v>103</v>
      </c>
      <c r="B211" s="12" t="s">
        <v>84</v>
      </c>
      <c r="C211" s="12" t="s">
        <v>70</v>
      </c>
      <c r="D211" s="12" t="s">
        <v>44</v>
      </c>
      <c r="E211" s="13">
        <f>E212</f>
        <v>1921.1</v>
      </c>
      <c r="F211" s="102">
        <f>F212</f>
        <v>1921.1</v>
      </c>
      <c r="G211" s="13">
        <f t="shared" si="8"/>
        <v>100</v>
      </c>
    </row>
    <row r="212" spans="1:7" s="5" customFormat="1" ht="12.75" outlineLevel="3">
      <c r="A212" s="6" t="s">
        <v>192</v>
      </c>
      <c r="B212" s="7" t="s">
        <v>84</v>
      </c>
      <c r="C212" s="7" t="s">
        <v>70</v>
      </c>
      <c r="D212" s="7" t="s">
        <v>193</v>
      </c>
      <c r="E212" s="8">
        <f>E213</f>
        <v>1921.1</v>
      </c>
      <c r="F212" s="99">
        <f>F213</f>
        <v>1921.1</v>
      </c>
      <c r="G212" s="8">
        <f t="shared" si="8"/>
        <v>100</v>
      </c>
    </row>
    <row r="213" spans="1:7" s="5" customFormat="1" ht="25.5" outlineLevel="3">
      <c r="A213" s="6" t="s">
        <v>333</v>
      </c>
      <c r="B213" s="7" t="s">
        <v>84</v>
      </c>
      <c r="C213" s="7" t="s">
        <v>70</v>
      </c>
      <c r="D213" s="7" t="s">
        <v>332</v>
      </c>
      <c r="E213" s="8">
        <v>1921.1</v>
      </c>
      <c r="F213" s="99">
        <v>1921.1</v>
      </c>
      <c r="G213" s="8">
        <f t="shared" si="8"/>
        <v>100</v>
      </c>
    </row>
    <row r="214" spans="1:7" s="5" customFormat="1" ht="25.5" outlineLevel="2">
      <c r="A214" s="11" t="s">
        <v>175</v>
      </c>
      <c r="B214" s="12" t="s">
        <v>185</v>
      </c>
      <c r="C214" s="12" t="s">
        <v>76</v>
      </c>
      <c r="D214" s="12" t="s">
        <v>44</v>
      </c>
      <c r="E214" s="13">
        <f>E215+E222</f>
        <v>42046</v>
      </c>
      <c r="F214" s="102">
        <f>F215+F222</f>
        <v>42017.2</v>
      </c>
      <c r="G214" s="13">
        <f aca="true" t="shared" si="9" ref="G214:G229">F214/E214*100</f>
        <v>99.93150359130476</v>
      </c>
    </row>
    <row r="215" spans="1:7" s="5" customFormat="1" ht="12.75" outlineLevel="3">
      <c r="A215" s="11" t="s">
        <v>166</v>
      </c>
      <c r="B215" s="12" t="s">
        <v>185</v>
      </c>
      <c r="C215" s="12" t="s">
        <v>58</v>
      </c>
      <c r="D215" s="12" t="s">
        <v>44</v>
      </c>
      <c r="E215" s="13">
        <f>E216</f>
        <v>19149.3</v>
      </c>
      <c r="F215" s="102">
        <f>F216</f>
        <v>19143.6</v>
      </c>
      <c r="G215" s="13">
        <f t="shared" si="9"/>
        <v>99.97023389888925</v>
      </c>
    </row>
    <row r="216" spans="1:7" s="14" customFormat="1" ht="16.5" customHeight="1" outlineLevel="1">
      <c r="A216" s="11" t="s">
        <v>90</v>
      </c>
      <c r="B216" s="12" t="s">
        <v>185</v>
      </c>
      <c r="C216" s="12" t="s">
        <v>60</v>
      </c>
      <c r="D216" s="12" t="s">
        <v>44</v>
      </c>
      <c r="E216" s="13">
        <f>E219+E217</f>
        <v>19149.3</v>
      </c>
      <c r="F216" s="102">
        <f>F219+F217</f>
        <v>19143.6</v>
      </c>
      <c r="G216" s="13">
        <f t="shared" si="9"/>
        <v>99.97023389888925</v>
      </c>
    </row>
    <row r="217" spans="1:7" s="14" customFormat="1" ht="16.5" customHeight="1" outlineLevel="1">
      <c r="A217" s="31" t="s">
        <v>192</v>
      </c>
      <c r="B217" s="7" t="s">
        <v>185</v>
      </c>
      <c r="C217" s="7" t="s">
        <v>60</v>
      </c>
      <c r="D217" s="7" t="s">
        <v>193</v>
      </c>
      <c r="E217" s="8">
        <f>E218</f>
        <v>15</v>
      </c>
      <c r="F217" s="99">
        <f>F218</f>
        <v>15</v>
      </c>
      <c r="G217" s="8">
        <f t="shared" si="9"/>
        <v>100</v>
      </c>
    </row>
    <row r="218" spans="1:7" s="14" customFormat="1" ht="27" customHeight="1" outlineLevel="1">
      <c r="A218" s="103" t="s">
        <v>384</v>
      </c>
      <c r="B218" s="7" t="s">
        <v>185</v>
      </c>
      <c r="C218" s="7" t="s">
        <v>60</v>
      </c>
      <c r="D218" s="7" t="s">
        <v>385</v>
      </c>
      <c r="E218" s="8">
        <v>15</v>
      </c>
      <c r="F218" s="99">
        <v>15</v>
      </c>
      <c r="G218" s="8">
        <f t="shared" si="9"/>
        <v>100</v>
      </c>
    </row>
    <row r="219" spans="1:7" s="14" customFormat="1" ht="28.5" customHeight="1" outlineLevel="1">
      <c r="A219" s="6" t="s">
        <v>334</v>
      </c>
      <c r="B219" s="7" t="s">
        <v>185</v>
      </c>
      <c r="C219" s="7" t="s">
        <v>60</v>
      </c>
      <c r="D219" s="7" t="s">
        <v>335</v>
      </c>
      <c r="E219" s="8">
        <f>E220</f>
        <v>19134.3</v>
      </c>
      <c r="F219" s="99">
        <f>F220</f>
        <v>19128.6</v>
      </c>
      <c r="G219" s="8">
        <f t="shared" si="9"/>
        <v>99.97021056427462</v>
      </c>
    </row>
    <row r="220" spans="1:7" s="5" customFormat="1" ht="25.5" outlineLevel="2">
      <c r="A220" s="30" t="s">
        <v>337</v>
      </c>
      <c r="B220" s="7" t="s">
        <v>185</v>
      </c>
      <c r="C220" s="7" t="s">
        <v>60</v>
      </c>
      <c r="D220" s="7" t="s">
        <v>336</v>
      </c>
      <c r="E220" s="8">
        <f>E221</f>
        <v>19134.3</v>
      </c>
      <c r="F220" s="99">
        <f>F221</f>
        <v>19128.6</v>
      </c>
      <c r="G220" s="8">
        <f t="shared" si="9"/>
        <v>99.97021056427462</v>
      </c>
    </row>
    <row r="221" spans="1:7" s="5" customFormat="1" ht="51" outlineLevel="2">
      <c r="A221" s="30" t="s">
        <v>339</v>
      </c>
      <c r="B221" s="7" t="s">
        <v>185</v>
      </c>
      <c r="C221" s="7" t="s">
        <v>60</v>
      </c>
      <c r="D221" s="7" t="s">
        <v>338</v>
      </c>
      <c r="E221" s="8">
        <v>19134.3</v>
      </c>
      <c r="F221" s="99">
        <v>19128.6</v>
      </c>
      <c r="G221" s="8">
        <f t="shared" si="9"/>
        <v>99.97021056427462</v>
      </c>
    </row>
    <row r="222" spans="1:7" s="5" customFormat="1" ht="12.75" outlineLevel="3">
      <c r="A222" s="11" t="s">
        <v>180</v>
      </c>
      <c r="B222" s="12" t="s">
        <v>185</v>
      </c>
      <c r="C222" s="12" t="s">
        <v>63</v>
      </c>
      <c r="D222" s="12" t="s">
        <v>44</v>
      </c>
      <c r="E222" s="13">
        <f>E223+E243</f>
        <v>22896.699999999997</v>
      </c>
      <c r="F222" s="102">
        <f>F223+F243</f>
        <v>22873.599999999995</v>
      </c>
      <c r="G222" s="13">
        <f t="shared" si="9"/>
        <v>99.89911209912344</v>
      </c>
    </row>
    <row r="223" spans="1:7" s="14" customFormat="1" ht="12.75" outlineLevel="2">
      <c r="A223" s="33" t="s">
        <v>101</v>
      </c>
      <c r="B223" s="12" t="s">
        <v>185</v>
      </c>
      <c r="C223" s="12" t="s">
        <v>64</v>
      </c>
      <c r="D223" s="12" t="s">
        <v>44</v>
      </c>
      <c r="E223" s="13">
        <f>E224+E230</f>
        <v>21510.899999999998</v>
      </c>
      <c r="F223" s="102">
        <f>F224+F230</f>
        <v>21488.299999999996</v>
      </c>
      <c r="G223" s="13">
        <f t="shared" si="9"/>
        <v>99.89493698543528</v>
      </c>
    </row>
    <row r="224" spans="1:7" s="5" customFormat="1" ht="12.75" outlineLevel="2">
      <c r="A224" s="31" t="s">
        <v>192</v>
      </c>
      <c r="B224" s="7" t="s">
        <v>185</v>
      </c>
      <c r="C224" s="7" t="s">
        <v>64</v>
      </c>
      <c r="D224" s="7" t="s">
        <v>193</v>
      </c>
      <c r="E224" s="8">
        <f>E225+E226+E227+E228+E229</f>
        <v>431.6</v>
      </c>
      <c r="F224" s="99">
        <f>F225+F226+F227+F228+F229</f>
        <v>431.6</v>
      </c>
      <c r="G224" s="8">
        <f t="shared" si="9"/>
        <v>100</v>
      </c>
    </row>
    <row r="225" spans="1:7" s="83" customFormat="1" ht="12.75" outlineLevel="2">
      <c r="A225" s="103" t="s">
        <v>386</v>
      </c>
      <c r="B225" s="98" t="s">
        <v>185</v>
      </c>
      <c r="C225" s="98" t="s">
        <v>64</v>
      </c>
      <c r="D225" s="98" t="s">
        <v>387</v>
      </c>
      <c r="E225" s="99">
        <v>8.8</v>
      </c>
      <c r="F225" s="99">
        <v>8.8</v>
      </c>
      <c r="G225" s="99">
        <f t="shared" si="9"/>
        <v>100</v>
      </c>
    </row>
    <row r="226" spans="1:7" s="83" customFormat="1" ht="25.5" outlineLevel="2">
      <c r="A226" s="103" t="s">
        <v>384</v>
      </c>
      <c r="B226" s="98" t="s">
        <v>185</v>
      </c>
      <c r="C226" s="98" t="s">
        <v>64</v>
      </c>
      <c r="D226" s="98" t="s">
        <v>385</v>
      </c>
      <c r="E226" s="99">
        <v>189</v>
      </c>
      <c r="F226" s="99">
        <v>189</v>
      </c>
      <c r="G226" s="99">
        <f t="shared" si="9"/>
        <v>100</v>
      </c>
    </row>
    <row r="227" spans="1:7" s="5" customFormat="1" ht="38.25" outlineLevel="2">
      <c r="A227" s="31" t="s">
        <v>255</v>
      </c>
      <c r="B227" s="7" t="s">
        <v>185</v>
      </c>
      <c r="C227" s="7" t="s">
        <v>64</v>
      </c>
      <c r="D227" s="7" t="s">
        <v>205</v>
      </c>
      <c r="E227" s="8">
        <v>100</v>
      </c>
      <c r="F227" s="99">
        <v>100</v>
      </c>
      <c r="G227" s="8">
        <f t="shared" si="9"/>
        <v>100</v>
      </c>
    </row>
    <row r="228" spans="1:7" s="83" customFormat="1" ht="25.5" outlineLevel="2">
      <c r="A228" s="103" t="s">
        <v>388</v>
      </c>
      <c r="B228" s="98" t="s">
        <v>185</v>
      </c>
      <c r="C228" s="98" t="s">
        <v>64</v>
      </c>
      <c r="D228" s="98" t="s">
        <v>389</v>
      </c>
      <c r="E228" s="99">
        <v>90</v>
      </c>
      <c r="F228" s="99">
        <v>90</v>
      </c>
      <c r="G228" s="99">
        <v>0</v>
      </c>
    </row>
    <row r="229" spans="1:7" s="5" customFormat="1" ht="25.5" outlineLevel="2">
      <c r="A229" s="31" t="s">
        <v>183</v>
      </c>
      <c r="B229" s="7" t="s">
        <v>185</v>
      </c>
      <c r="C229" s="7" t="s">
        <v>64</v>
      </c>
      <c r="D229" s="7" t="s">
        <v>204</v>
      </c>
      <c r="E229" s="8">
        <v>43.8</v>
      </c>
      <c r="F229" s="99">
        <v>43.8</v>
      </c>
      <c r="G229" s="8">
        <f t="shared" si="9"/>
        <v>100</v>
      </c>
    </row>
    <row r="230" spans="1:7" s="5" customFormat="1" ht="25.5" outlineLevel="3">
      <c r="A230" s="6" t="s">
        <v>334</v>
      </c>
      <c r="B230" s="7" t="s">
        <v>185</v>
      </c>
      <c r="C230" s="7" t="s">
        <v>64</v>
      </c>
      <c r="D230" s="7" t="s">
        <v>335</v>
      </c>
      <c r="E230" s="8">
        <f>E231+E232+E234+E237+E239+E241</f>
        <v>21079.3</v>
      </c>
      <c r="F230" s="99">
        <f>F231+F232+F234+F237+F239+F241</f>
        <v>21056.699999999997</v>
      </c>
      <c r="G230" s="8">
        <f>F230/E230*100</f>
        <v>99.89278581357065</v>
      </c>
    </row>
    <row r="231" spans="1:7" s="5" customFormat="1" ht="25.5" outlineLevel="3">
      <c r="A231" s="30" t="s">
        <v>334</v>
      </c>
      <c r="B231" s="7" t="s">
        <v>185</v>
      </c>
      <c r="C231" s="7" t="s">
        <v>64</v>
      </c>
      <c r="D231" s="7" t="s">
        <v>0</v>
      </c>
      <c r="E231" s="8">
        <v>125</v>
      </c>
      <c r="F231" s="99">
        <v>125</v>
      </c>
      <c r="G231" s="8">
        <f>F231/E231*100</f>
        <v>100</v>
      </c>
    </row>
    <row r="232" spans="1:7" s="5" customFormat="1" ht="25.5" outlineLevel="2">
      <c r="A232" s="30" t="s">
        <v>2</v>
      </c>
      <c r="B232" s="7" t="s">
        <v>185</v>
      </c>
      <c r="C232" s="7" t="s">
        <v>64</v>
      </c>
      <c r="D232" s="7" t="s">
        <v>1</v>
      </c>
      <c r="E232" s="8">
        <f>E233</f>
        <v>13318.4</v>
      </c>
      <c r="F232" s="99">
        <f>F233</f>
        <v>13296.3</v>
      </c>
      <c r="G232" s="8">
        <v>0</v>
      </c>
    </row>
    <row r="233" spans="1:7" s="5" customFormat="1" ht="51" outlineLevel="3">
      <c r="A233" s="6" t="s">
        <v>4</v>
      </c>
      <c r="B233" s="7" t="s">
        <v>185</v>
      </c>
      <c r="C233" s="7" t="s">
        <v>64</v>
      </c>
      <c r="D233" s="7" t="s">
        <v>3</v>
      </c>
      <c r="E233" s="8">
        <v>13318.4</v>
      </c>
      <c r="F233" s="99">
        <v>13296.3</v>
      </c>
      <c r="G233" s="8">
        <f>F233/E233*100</f>
        <v>99.83406415185007</v>
      </c>
    </row>
    <row r="234" spans="1:7" s="5" customFormat="1" ht="25.5" outlineLevel="3">
      <c r="A234" s="6" t="s">
        <v>6</v>
      </c>
      <c r="B234" s="7" t="s">
        <v>185</v>
      </c>
      <c r="C234" s="7" t="s">
        <v>64</v>
      </c>
      <c r="D234" s="7" t="s">
        <v>5</v>
      </c>
      <c r="E234" s="8">
        <f>E235+E236</f>
        <v>2735.2</v>
      </c>
      <c r="F234" s="99">
        <f>F235+F236</f>
        <v>2735.2</v>
      </c>
      <c r="G234" s="8">
        <f>G235+G237+G236+G239+G241</f>
        <v>499.97129595587865</v>
      </c>
    </row>
    <row r="235" spans="1:7" s="5" customFormat="1" ht="63.75" customHeight="1" outlineLevel="3">
      <c r="A235" s="6" t="s">
        <v>8</v>
      </c>
      <c r="B235" s="7" t="s">
        <v>185</v>
      </c>
      <c r="C235" s="7" t="s">
        <v>64</v>
      </c>
      <c r="D235" s="7" t="s">
        <v>7</v>
      </c>
      <c r="E235" s="8">
        <v>240</v>
      </c>
      <c r="F235" s="99">
        <v>240</v>
      </c>
      <c r="G235" s="8">
        <f>F235/E235*100</f>
        <v>100</v>
      </c>
    </row>
    <row r="236" spans="1:7" s="5" customFormat="1" ht="39.75" customHeight="1" outlineLevel="2">
      <c r="A236" s="6" t="s">
        <v>10</v>
      </c>
      <c r="B236" s="7" t="s">
        <v>185</v>
      </c>
      <c r="C236" s="7" t="s">
        <v>64</v>
      </c>
      <c r="D236" s="7" t="s">
        <v>9</v>
      </c>
      <c r="E236" s="8">
        <v>2495.2</v>
      </c>
      <c r="F236" s="99">
        <v>2495.2</v>
      </c>
      <c r="G236" s="8">
        <f>F236/E236*100</f>
        <v>100</v>
      </c>
    </row>
    <row r="237" spans="1:7" s="5" customFormat="1" ht="25.5" outlineLevel="2">
      <c r="A237" s="6" t="s">
        <v>12</v>
      </c>
      <c r="B237" s="7" t="s">
        <v>185</v>
      </c>
      <c r="C237" s="7" t="s">
        <v>64</v>
      </c>
      <c r="D237" s="7" t="s">
        <v>11</v>
      </c>
      <c r="E237" s="8">
        <f>E238</f>
        <v>3001</v>
      </c>
      <c r="F237" s="99">
        <f>F238</f>
        <v>3000.6</v>
      </c>
      <c r="G237" s="8">
        <f>G238</f>
        <v>99.98667110963012</v>
      </c>
    </row>
    <row r="238" spans="1:7" s="5" customFormat="1" ht="39" customHeight="1" outlineLevel="2">
      <c r="A238" s="6" t="s">
        <v>14</v>
      </c>
      <c r="B238" s="7" t="s">
        <v>185</v>
      </c>
      <c r="C238" s="7" t="s">
        <v>64</v>
      </c>
      <c r="D238" s="7" t="s">
        <v>13</v>
      </c>
      <c r="E238" s="8">
        <v>3001</v>
      </c>
      <c r="F238" s="99">
        <v>3000.6</v>
      </c>
      <c r="G238" s="8">
        <f aca="true" t="shared" si="10" ref="G238:G245">F238/E238*100</f>
        <v>99.98667110963012</v>
      </c>
    </row>
    <row r="239" spans="1:7" s="5" customFormat="1" ht="25.5" outlineLevel="2">
      <c r="A239" s="6" t="s">
        <v>16</v>
      </c>
      <c r="B239" s="7" t="s">
        <v>185</v>
      </c>
      <c r="C239" s="7" t="s">
        <v>64</v>
      </c>
      <c r="D239" s="7" t="s">
        <v>15</v>
      </c>
      <c r="E239" s="8">
        <f>E240</f>
        <v>1249.3</v>
      </c>
      <c r="F239" s="99">
        <f>F240</f>
        <v>1249.3</v>
      </c>
      <c r="G239" s="8">
        <f t="shared" si="10"/>
        <v>100</v>
      </c>
    </row>
    <row r="240" spans="1:7" s="5" customFormat="1" ht="39.75" customHeight="1" outlineLevel="2">
      <c r="A240" s="6" t="s">
        <v>18</v>
      </c>
      <c r="B240" s="7" t="s">
        <v>185</v>
      </c>
      <c r="C240" s="7" t="s">
        <v>64</v>
      </c>
      <c r="D240" s="7" t="s">
        <v>17</v>
      </c>
      <c r="E240" s="8">
        <v>1249.3</v>
      </c>
      <c r="F240" s="99">
        <v>1249.3</v>
      </c>
      <c r="G240" s="8">
        <f t="shared" si="10"/>
        <v>100</v>
      </c>
    </row>
    <row r="241" spans="1:7" s="5" customFormat="1" ht="25.5" outlineLevel="2">
      <c r="A241" s="6" t="s">
        <v>20</v>
      </c>
      <c r="B241" s="7" t="s">
        <v>185</v>
      </c>
      <c r="C241" s="7" t="s">
        <v>64</v>
      </c>
      <c r="D241" s="7" t="s">
        <v>19</v>
      </c>
      <c r="E241" s="8">
        <f>E242</f>
        <v>650.4</v>
      </c>
      <c r="F241" s="99">
        <f>F242</f>
        <v>650.3</v>
      </c>
      <c r="G241" s="8">
        <f t="shared" si="10"/>
        <v>99.98462484624847</v>
      </c>
    </row>
    <row r="242" spans="1:7" s="5" customFormat="1" ht="51" outlineLevel="2">
      <c r="A242" s="6" t="s">
        <v>22</v>
      </c>
      <c r="B242" s="7" t="s">
        <v>185</v>
      </c>
      <c r="C242" s="7" t="s">
        <v>64</v>
      </c>
      <c r="D242" s="7" t="s">
        <v>21</v>
      </c>
      <c r="E242" s="8">
        <v>650.4</v>
      </c>
      <c r="F242" s="99">
        <v>650.3</v>
      </c>
      <c r="G242" s="8">
        <f t="shared" si="10"/>
        <v>99.98462484624847</v>
      </c>
    </row>
    <row r="243" spans="1:7" s="14" customFormat="1" ht="12.75" outlineLevel="2">
      <c r="A243" s="86" t="s">
        <v>181</v>
      </c>
      <c r="B243" s="12" t="s">
        <v>185</v>
      </c>
      <c r="C243" s="12" t="s">
        <v>65</v>
      </c>
      <c r="D243" s="12" t="s">
        <v>44</v>
      </c>
      <c r="E243" s="13">
        <f>E244</f>
        <v>1385.8</v>
      </c>
      <c r="F243" s="102">
        <f>F244</f>
        <v>1385.3</v>
      </c>
      <c r="G243" s="13">
        <f t="shared" si="10"/>
        <v>99.96391975754078</v>
      </c>
    </row>
    <row r="244" spans="1:7" s="5" customFormat="1" ht="12.75" outlineLevel="2">
      <c r="A244" s="15" t="s">
        <v>192</v>
      </c>
      <c r="B244" s="7" t="s">
        <v>185</v>
      </c>
      <c r="C244" s="7" t="s">
        <v>65</v>
      </c>
      <c r="D244" s="7" t="s">
        <v>193</v>
      </c>
      <c r="E244" s="8">
        <f>E245</f>
        <v>1385.8</v>
      </c>
      <c r="F244" s="99">
        <f>F245</f>
        <v>1385.3</v>
      </c>
      <c r="G244" s="8">
        <f t="shared" si="10"/>
        <v>99.96391975754078</v>
      </c>
    </row>
    <row r="245" spans="1:7" s="5" customFormat="1" ht="25.5" outlineLevel="3">
      <c r="A245" s="6" t="s">
        <v>239</v>
      </c>
      <c r="B245" s="7" t="s">
        <v>185</v>
      </c>
      <c r="C245" s="7" t="s">
        <v>65</v>
      </c>
      <c r="D245" s="7" t="s">
        <v>195</v>
      </c>
      <c r="E245" s="8">
        <v>1385.8</v>
      </c>
      <c r="F245" s="99">
        <v>1385.3</v>
      </c>
      <c r="G245" s="8">
        <f t="shared" si="10"/>
        <v>99.96391975754078</v>
      </c>
    </row>
    <row r="246" spans="1:7" s="14" customFormat="1" ht="12.75">
      <c r="A246" s="11" t="s">
        <v>177</v>
      </c>
      <c r="B246" s="12" t="s">
        <v>85</v>
      </c>
      <c r="C246" s="12" t="s">
        <v>76</v>
      </c>
      <c r="D246" s="12" t="s">
        <v>44</v>
      </c>
      <c r="E246" s="13">
        <f>E247+E257+E270+E281</f>
        <v>29397.1</v>
      </c>
      <c r="F246" s="102">
        <f>F247+F257+F270+F281</f>
        <v>28018.8</v>
      </c>
      <c r="G246" s="13">
        <f aca="true" t="shared" si="11" ref="G246:G258">F246/E246*100</f>
        <v>95.31144228512336</v>
      </c>
    </row>
    <row r="247" spans="1:7" s="14" customFormat="1" ht="12.75" outlineLevel="1">
      <c r="A247" s="11" t="s">
        <v>172</v>
      </c>
      <c r="B247" s="12" t="s">
        <v>85</v>
      </c>
      <c r="C247" s="12" t="s">
        <v>43</v>
      </c>
      <c r="D247" s="12" t="s">
        <v>44</v>
      </c>
      <c r="E247" s="13">
        <f>E248+E251+E254</f>
        <v>12013.2</v>
      </c>
      <c r="F247" s="102">
        <f>F248+F251+F254</f>
        <v>12013.099999999999</v>
      </c>
      <c r="G247" s="13">
        <f t="shared" si="11"/>
        <v>99.99916758232608</v>
      </c>
    </row>
    <row r="248" spans="1:7" s="5" customFormat="1" ht="38.25" outlineLevel="2">
      <c r="A248" s="11" t="s">
        <v>89</v>
      </c>
      <c r="B248" s="12" t="s">
        <v>85</v>
      </c>
      <c r="C248" s="12" t="s">
        <v>49</v>
      </c>
      <c r="D248" s="12" t="s">
        <v>44</v>
      </c>
      <c r="E248" s="13">
        <f>E249</f>
        <v>5468.7</v>
      </c>
      <c r="F248" s="102">
        <f>F249</f>
        <v>5468.7</v>
      </c>
      <c r="G248" s="13">
        <f t="shared" si="11"/>
        <v>100</v>
      </c>
    </row>
    <row r="249" spans="1:7" s="5" customFormat="1" ht="12.75" outlineLevel="2">
      <c r="A249" s="6" t="s">
        <v>192</v>
      </c>
      <c r="B249" s="7" t="s">
        <v>85</v>
      </c>
      <c r="C249" s="7" t="s">
        <v>49</v>
      </c>
      <c r="D249" s="7" t="s">
        <v>193</v>
      </c>
      <c r="E249" s="8">
        <f>E250</f>
        <v>5468.7</v>
      </c>
      <c r="F249" s="99">
        <f>F250</f>
        <v>5468.7</v>
      </c>
      <c r="G249" s="8">
        <f t="shared" si="11"/>
        <v>100</v>
      </c>
    </row>
    <row r="250" spans="1:7" s="5" customFormat="1" ht="25.5" outlineLevel="3">
      <c r="A250" s="6" t="s">
        <v>239</v>
      </c>
      <c r="B250" s="7" t="s">
        <v>85</v>
      </c>
      <c r="C250" s="7" t="s">
        <v>49</v>
      </c>
      <c r="D250" s="7" t="s">
        <v>195</v>
      </c>
      <c r="E250" s="8">
        <v>5468.7</v>
      </c>
      <c r="F250" s="99">
        <v>5468.7</v>
      </c>
      <c r="G250" s="8">
        <f t="shared" si="11"/>
        <v>100</v>
      </c>
    </row>
    <row r="251" spans="1:7" s="14" customFormat="1" ht="12.75" outlineLevel="3">
      <c r="A251" s="11" t="s">
        <v>187</v>
      </c>
      <c r="B251" s="12" t="s">
        <v>85</v>
      </c>
      <c r="C251" s="12" t="s">
        <v>186</v>
      </c>
      <c r="D251" s="12" t="s">
        <v>44</v>
      </c>
      <c r="E251" s="13">
        <f>E252</f>
        <v>100</v>
      </c>
      <c r="F251" s="102">
        <f>F252</f>
        <v>100</v>
      </c>
      <c r="G251" s="13">
        <f t="shared" si="11"/>
        <v>100</v>
      </c>
    </row>
    <row r="252" spans="1:7" s="5" customFormat="1" ht="12.75" outlineLevel="3">
      <c r="A252" s="6" t="s">
        <v>192</v>
      </c>
      <c r="B252" s="7" t="s">
        <v>85</v>
      </c>
      <c r="C252" s="7" t="s">
        <v>186</v>
      </c>
      <c r="D252" s="7" t="s">
        <v>193</v>
      </c>
      <c r="E252" s="8">
        <f>E253</f>
        <v>100</v>
      </c>
      <c r="F252" s="99">
        <f>F253</f>
        <v>100</v>
      </c>
      <c r="G252" s="8">
        <f t="shared" si="11"/>
        <v>100</v>
      </c>
    </row>
    <row r="253" spans="1:7" s="5" customFormat="1" ht="25.5" outlineLevel="3">
      <c r="A253" s="6" t="s">
        <v>24</v>
      </c>
      <c r="B253" s="7" t="s">
        <v>85</v>
      </c>
      <c r="C253" s="7" t="s">
        <v>186</v>
      </c>
      <c r="D253" s="7" t="s">
        <v>23</v>
      </c>
      <c r="E253" s="8">
        <v>100</v>
      </c>
      <c r="F253" s="99">
        <v>100</v>
      </c>
      <c r="G253" s="8">
        <f t="shared" si="11"/>
        <v>100</v>
      </c>
    </row>
    <row r="254" spans="1:7" s="85" customFormat="1" ht="12.75" outlineLevel="3">
      <c r="A254" s="100" t="s">
        <v>95</v>
      </c>
      <c r="B254" s="101" t="s">
        <v>85</v>
      </c>
      <c r="C254" s="101" t="s">
        <v>50</v>
      </c>
      <c r="D254" s="101"/>
      <c r="E254" s="102">
        <f>E255</f>
        <v>6444.5</v>
      </c>
      <c r="F254" s="102">
        <f>F255</f>
        <v>6444.4</v>
      </c>
      <c r="G254" s="102">
        <f t="shared" si="11"/>
        <v>99.99844828923888</v>
      </c>
    </row>
    <row r="255" spans="1:7" s="83" customFormat="1" ht="12.75" outlineLevel="3">
      <c r="A255" s="97" t="s">
        <v>192</v>
      </c>
      <c r="B255" s="98" t="s">
        <v>85</v>
      </c>
      <c r="C255" s="98" t="s">
        <v>50</v>
      </c>
      <c r="D255" s="98" t="s">
        <v>193</v>
      </c>
      <c r="E255" s="99">
        <f>E256</f>
        <v>6444.5</v>
      </c>
      <c r="F255" s="99">
        <f>F256</f>
        <v>6444.4</v>
      </c>
      <c r="G255" s="99">
        <f t="shared" si="11"/>
        <v>99.99844828923888</v>
      </c>
    </row>
    <row r="256" spans="1:7" s="83" customFormat="1" ht="25.5" outlineLevel="3">
      <c r="A256" s="97" t="s">
        <v>379</v>
      </c>
      <c r="B256" s="98" t="s">
        <v>85</v>
      </c>
      <c r="C256" s="98" t="s">
        <v>50</v>
      </c>
      <c r="D256" s="98" t="s">
        <v>258</v>
      </c>
      <c r="E256" s="99">
        <v>6444.5</v>
      </c>
      <c r="F256" s="99">
        <v>6444.4</v>
      </c>
      <c r="G256" s="99">
        <f t="shared" si="11"/>
        <v>99.99844828923888</v>
      </c>
    </row>
    <row r="257" spans="1:7" s="14" customFormat="1" ht="12.75" outlineLevel="1">
      <c r="A257" s="11" t="s">
        <v>164</v>
      </c>
      <c r="B257" s="12" t="s">
        <v>85</v>
      </c>
      <c r="C257" s="12" t="s">
        <v>53</v>
      </c>
      <c r="D257" s="12" t="s">
        <v>44</v>
      </c>
      <c r="E257" s="13">
        <f>E258+E263+E266</f>
        <v>3169.3</v>
      </c>
      <c r="F257" s="102">
        <f>F258+F263+F266</f>
        <v>3107.2</v>
      </c>
      <c r="G257" s="13">
        <f t="shared" si="11"/>
        <v>98.04057678351685</v>
      </c>
    </row>
    <row r="258" spans="1:7" s="14" customFormat="1" ht="12.75" outlineLevel="2">
      <c r="A258" s="11" t="s">
        <v>97</v>
      </c>
      <c r="B258" s="12" t="s">
        <v>85</v>
      </c>
      <c r="C258" s="12" t="s">
        <v>54</v>
      </c>
      <c r="D258" s="12" t="s">
        <v>44</v>
      </c>
      <c r="E258" s="13">
        <f>E259</f>
        <v>978.1</v>
      </c>
      <c r="F258" s="102">
        <f>F259</f>
        <v>958.1</v>
      </c>
      <c r="G258" s="13">
        <f t="shared" si="11"/>
        <v>97.95521930272977</v>
      </c>
    </row>
    <row r="259" spans="1:7" s="5" customFormat="1" ht="12.75" outlineLevel="2">
      <c r="A259" s="6" t="s">
        <v>192</v>
      </c>
      <c r="B259" s="7" t="s">
        <v>85</v>
      </c>
      <c r="C259" s="7" t="s">
        <v>54</v>
      </c>
      <c r="D259" s="7" t="s">
        <v>193</v>
      </c>
      <c r="E259" s="8">
        <f>E262++E260+E261</f>
        <v>978.1</v>
      </c>
      <c r="F259" s="99">
        <f>F262++F260+F261</f>
        <v>958.1</v>
      </c>
      <c r="G259" s="8">
        <f>G262++G260+G261</f>
        <v>292.11356128837997</v>
      </c>
    </row>
    <row r="260" spans="1:7" s="5" customFormat="1" ht="25.5" outlineLevel="3">
      <c r="A260" s="18" t="s">
        <v>183</v>
      </c>
      <c r="B260" s="7" t="s">
        <v>85</v>
      </c>
      <c r="C260" s="7" t="s">
        <v>54</v>
      </c>
      <c r="D260" s="7" t="s">
        <v>204</v>
      </c>
      <c r="E260" s="8">
        <v>210</v>
      </c>
      <c r="F260" s="99">
        <v>207.6</v>
      </c>
      <c r="G260" s="8">
        <f aca="true" t="shared" si="12" ref="G260:G284">F260/E260*100</f>
        <v>98.85714285714286</v>
      </c>
    </row>
    <row r="261" spans="1:7" s="5" customFormat="1" ht="38.25" outlineLevel="3">
      <c r="A261" s="6" t="s">
        <v>26</v>
      </c>
      <c r="B261" s="7" t="s">
        <v>85</v>
      </c>
      <c r="C261" s="7" t="s">
        <v>54</v>
      </c>
      <c r="D261" s="7" t="s">
        <v>25</v>
      </c>
      <c r="E261" s="8">
        <v>198.1</v>
      </c>
      <c r="F261" s="99">
        <v>187</v>
      </c>
      <c r="G261" s="8">
        <f t="shared" si="12"/>
        <v>94.39676930843008</v>
      </c>
    </row>
    <row r="262" spans="1:7" s="83" customFormat="1" ht="38.25" outlineLevel="3">
      <c r="A262" s="97" t="s">
        <v>390</v>
      </c>
      <c r="B262" s="98" t="s">
        <v>85</v>
      </c>
      <c r="C262" s="98" t="s">
        <v>54</v>
      </c>
      <c r="D262" s="98" t="s">
        <v>391</v>
      </c>
      <c r="E262" s="99">
        <v>570</v>
      </c>
      <c r="F262" s="99">
        <v>563.5</v>
      </c>
      <c r="G262" s="8">
        <f t="shared" si="12"/>
        <v>98.85964912280701</v>
      </c>
    </row>
    <row r="263" spans="1:7" s="14" customFormat="1" ht="12.75" outlineLevel="2">
      <c r="A263" s="11" t="s">
        <v>165</v>
      </c>
      <c r="B263" s="12" t="s">
        <v>85</v>
      </c>
      <c r="C263" s="12" t="s">
        <v>55</v>
      </c>
      <c r="D263" s="12" t="s">
        <v>44</v>
      </c>
      <c r="E263" s="13">
        <f>E264</f>
        <v>500</v>
      </c>
      <c r="F263" s="102">
        <f>F264</f>
        <v>458.6</v>
      </c>
      <c r="G263" s="13">
        <f t="shared" si="12"/>
        <v>91.72</v>
      </c>
    </row>
    <row r="264" spans="1:7" s="5" customFormat="1" ht="12.75" outlineLevel="2">
      <c r="A264" s="6" t="s">
        <v>192</v>
      </c>
      <c r="B264" s="7" t="s">
        <v>85</v>
      </c>
      <c r="C264" s="7" t="s">
        <v>55</v>
      </c>
      <c r="D264" s="7" t="s">
        <v>193</v>
      </c>
      <c r="E264" s="8">
        <f>E265</f>
        <v>500</v>
      </c>
      <c r="F264" s="99">
        <f>F265</f>
        <v>458.6</v>
      </c>
      <c r="G264" s="8">
        <f t="shared" si="12"/>
        <v>91.72</v>
      </c>
    </row>
    <row r="265" spans="1:7" s="5" customFormat="1" ht="25.5" outlineLevel="3">
      <c r="A265" s="6" t="s">
        <v>28</v>
      </c>
      <c r="B265" s="7" t="s">
        <v>85</v>
      </c>
      <c r="C265" s="7" t="s">
        <v>55</v>
      </c>
      <c r="D265" s="7" t="s">
        <v>27</v>
      </c>
      <c r="E265" s="8">
        <v>500</v>
      </c>
      <c r="F265" s="99">
        <v>458.6</v>
      </c>
      <c r="G265" s="8">
        <f t="shared" si="12"/>
        <v>91.72</v>
      </c>
    </row>
    <row r="266" spans="1:7" s="14" customFormat="1" ht="12.75" outlineLevel="3">
      <c r="A266" s="11" t="s">
        <v>104</v>
      </c>
      <c r="B266" s="12" t="s">
        <v>85</v>
      </c>
      <c r="C266" s="12" t="s">
        <v>56</v>
      </c>
      <c r="D266" s="12" t="s">
        <v>44</v>
      </c>
      <c r="E266" s="13">
        <f>E267</f>
        <v>1691.2</v>
      </c>
      <c r="F266" s="102">
        <f>F267</f>
        <v>1690.5</v>
      </c>
      <c r="G266" s="13">
        <f t="shared" si="12"/>
        <v>99.95860927152319</v>
      </c>
    </row>
    <row r="267" spans="1:7" s="5" customFormat="1" ht="12.75" outlineLevel="3">
      <c r="A267" s="6" t="s">
        <v>192</v>
      </c>
      <c r="B267" s="7" t="s">
        <v>85</v>
      </c>
      <c r="C267" s="7" t="s">
        <v>56</v>
      </c>
      <c r="D267" s="7" t="s">
        <v>193</v>
      </c>
      <c r="E267" s="8">
        <f>E268+E269</f>
        <v>1691.2</v>
      </c>
      <c r="F267" s="99">
        <f>F268+F269</f>
        <v>1690.5</v>
      </c>
      <c r="G267" s="8">
        <f t="shared" si="12"/>
        <v>99.95860927152319</v>
      </c>
    </row>
    <row r="268" spans="1:7" s="5" customFormat="1" ht="38.25" outlineLevel="3">
      <c r="A268" s="6" t="s">
        <v>255</v>
      </c>
      <c r="B268" s="7" t="s">
        <v>85</v>
      </c>
      <c r="C268" s="7" t="s">
        <v>56</v>
      </c>
      <c r="D268" s="7" t="s">
        <v>205</v>
      </c>
      <c r="E268" s="8">
        <v>330</v>
      </c>
      <c r="F268" s="99">
        <v>330</v>
      </c>
      <c r="G268" s="8">
        <f t="shared" si="12"/>
        <v>100</v>
      </c>
    </row>
    <row r="269" spans="1:7" s="5" customFormat="1" ht="25.5" outlineLevel="3">
      <c r="A269" s="6" t="s">
        <v>183</v>
      </c>
      <c r="B269" s="7" t="s">
        <v>85</v>
      </c>
      <c r="C269" s="7" t="s">
        <v>56</v>
      </c>
      <c r="D269" s="7" t="s">
        <v>204</v>
      </c>
      <c r="E269" s="8">
        <v>1361.2</v>
      </c>
      <c r="F269" s="99">
        <v>1360.5</v>
      </c>
      <c r="G269" s="8">
        <f t="shared" si="12"/>
        <v>99.94857478695268</v>
      </c>
    </row>
    <row r="270" spans="1:7" s="14" customFormat="1" ht="12.75" outlineLevel="1">
      <c r="A270" s="11" t="s">
        <v>167</v>
      </c>
      <c r="B270" s="12" t="s">
        <v>85</v>
      </c>
      <c r="C270" s="12" t="s">
        <v>66</v>
      </c>
      <c r="D270" s="12" t="s">
        <v>44</v>
      </c>
      <c r="E270" s="13">
        <f>E271</f>
        <v>11912.099999999999</v>
      </c>
      <c r="F270" s="102">
        <f>F271</f>
        <v>10596</v>
      </c>
      <c r="G270" s="13">
        <f t="shared" si="12"/>
        <v>88.95157025209663</v>
      </c>
    </row>
    <row r="271" spans="1:7" s="14" customFormat="1" ht="12.75" outlineLevel="2">
      <c r="A271" s="11" t="s">
        <v>93</v>
      </c>
      <c r="B271" s="12" t="s">
        <v>85</v>
      </c>
      <c r="C271" s="12" t="s">
        <v>68</v>
      </c>
      <c r="D271" s="12" t="s">
        <v>44</v>
      </c>
      <c r="E271" s="13">
        <f>E272+E276</f>
        <v>11912.099999999999</v>
      </c>
      <c r="F271" s="102">
        <f>F272+F276</f>
        <v>10596</v>
      </c>
      <c r="G271" s="13">
        <f t="shared" si="12"/>
        <v>88.95157025209663</v>
      </c>
    </row>
    <row r="272" spans="1:7" s="5" customFormat="1" ht="12.75" outlineLevel="2">
      <c r="A272" s="6" t="s">
        <v>192</v>
      </c>
      <c r="B272" s="7" t="s">
        <v>85</v>
      </c>
      <c r="C272" s="7" t="s">
        <v>68</v>
      </c>
      <c r="D272" s="7" t="s">
        <v>193</v>
      </c>
      <c r="E272" s="8">
        <f>E273+E274+E275</f>
        <v>7401</v>
      </c>
      <c r="F272" s="99">
        <f>F273+F274+F275</f>
        <v>7401</v>
      </c>
      <c r="G272" s="8">
        <f t="shared" si="12"/>
        <v>100</v>
      </c>
    </row>
    <row r="273" spans="1:7" s="5" customFormat="1" ht="89.25" outlineLevel="3">
      <c r="A273" s="6" t="s">
        <v>30</v>
      </c>
      <c r="B273" s="7" t="s">
        <v>85</v>
      </c>
      <c r="C273" s="7" t="s">
        <v>68</v>
      </c>
      <c r="D273" s="7" t="s">
        <v>29</v>
      </c>
      <c r="E273" s="8">
        <v>4025.1</v>
      </c>
      <c r="F273" s="99">
        <v>4025.1</v>
      </c>
      <c r="G273" s="8">
        <f t="shared" si="12"/>
        <v>100</v>
      </c>
    </row>
    <row r="274" spans="1:7" s="5" customFormat="1" ht="89.25" outlineLevel="3">
      <c r="A274" s="6" t="s">
        <v>30</v>
      </c>
      <c r="B274" s="7" t="s">
        <v>85</v>
      </c>
      <c r="C274" s="7" t="s">
        <v>68</v>
      </c>
      <c r="D274" s="7" t="s">
        <v>31</v>
      </c>
      <c r="E274" s="8">
        <v>357.1</v>
      </c>
      <c r="F274" s="99">
        <v>357.1</v>
      </c>
      <c r="G274" s="8">
        <f t="shared" si="12"/>
        <v>100</v>
      </c>
    </row>
    <row r="275" spans="1:7" s="5" customFormat="1" ht="89.25" outlineLevel="3">
      <c r="A275" s="6" t="s">
        <v>30</v>
      </c>
      <c r="B275" s="7" t="s">
        <v>85</v>
      </c>
      <c r="C275" s="7" t="s">
        <v>68</v>
      </c>
      <c r="D275" s="7" t="s">
        <v>392</v>
      </c>
      <c r="E275" s="8">
        <v>3018.8</v>
      </c>
      <c r="F275" s="99">
        <v>3018.8</v>
      </c>
      <c r="G275" s="8">
        <v>0</v>
      </c>
    </row>
    <row r="276" spans="1:7" s="5" customFormat="1" ht="38.25" outlineLevel="3">
      <c r="A276" s="18" t="s">
        <v>33</v>
      </c>
      <c r="B276" s="7" t="s">
        <v>85</v>
      </c>
      <c r="C276" s="7" t="s">
        <v>68</v>
      </c>
      <c r="D276" s="7" t="s">
        <v>32</v>
      </c>
      <c r="E276" s="8">
        <f>E277+E278+E280+E279</f>
        <v>4511.099999999999</v>
      </c>
      <c r="F276" s="99">
        <f>F277+F278+F280+F279</f>
        <v>3195.0000000000005</v>
      </c>
      <c r="G276" s="8">
        <f t="shared" si="12"/>
        <v>70.8252975992552</v>
      </c>
    </row>
    <row r="277" spans="1:7" s="5" customFormat="1" ht="51" outlineLevel="3">
      <c r="A277" s="17" t="s">
        <v>35</v>
      </c>
      <c r="B277" s="7" t="s">
        <v>85</v>
      </c>
      <c r="C277" s="7" t="s">
        <v>68</v>
      </c>
      <c r="D277" s="7" t="s">
        <v>34</v>
      </c>
      <c r="E277" s="8">
        <v>1570.1</v>
      </c>
      <c r="F277" s="99">
        <v>1052.8</v>
      </c>
      <c r="G277" s="8">
        <f t="shared" si="12"/>
        <v>67.05305394560857</v>
      </c>
    </row>
    <row r="278" spans="1:7" s="5" customFormat="1" ht="51" outlineLevel="3">
      <c r="A278" s="17" t="s">
        <v>37</v>
      </c>
      <c r="B278" s="7" t="s">
        <v>85</v>
      </c>
      <c r="C278" s="7" t="s">
        <v>68</v>
      </c>
      <c r="D278" s="7" t="s">
        <v>36</v>
      </c>
      <c r="E278" s="8">
        <v>1310</v>
      </c>
      <c r="F278" s="99">
        <v>998.1</v>
      </c>
      <c r="G278" s="8">
        <f t="shared" si="12"/>
        <v>76.19083969465649</v>
      </c>
    </row>
    <row r="279" spans="1:7" s="5" customFormat="1" ht="51" outlineLevel="3">
      <c r="A279" s="17" t="s">
        <v>393</v>
      </c>
      <c r="B279" s="7" t="s">
        <v>85</v>
      </c>
      <c r="C279" s="7" t="s">
        <v>68</v>
      </c>
      <c r="D279" s="7" t="s">
        <v>394</v>
      </c>
      <c r="E279" s="8">
        <v>699.9</v>
      </c>
      <c r="F279" s="99">
        <v>349.9</v>
      </c>
      <c r="G279" s="8">
        <v>0</v>
      </c>
    </row>
    <row r="280" spans="1:7" s="5" customFormat="1" ht="38.25" outlineLevel="3">
      <c r="A280" s="17" t="s">
        <v>33</v>
      </c>
      <c r="B280" s="7" t="s">
        <v>85</v>
      </c>
      <c r="C280" s="7" t="s">
        <v>68</v>
      </c>
      <c r="D280" s="7" t="s">
        <v>38</v>
      </c>
      <c r="E280" s="8">
        <v>931.1</v>
      </c>
      <c r="F280" s="99">
        <v>794.2</v>
      </c>
      <c r="G280" s="8">
        <f t="shared" si="12"/>
        <v>85.29696058425519</v>
      </c>
    </row>
    <row r="281" spans="1:7" s="5" customFormat="1" ht="25.5" outlineLevel="3">
      <c r="A281" s="58" t="s">
        <v>188</v>
      </c>
      <c r="B281" s="12" t="s">
        <v>85</v>
      </c>
      <c r="C281" s="12" t="s">
        <v>190</v>
      </c>
      <c r="D281" s="12" t="s">
        <v>44</v>
      </c>
      <c r="E281" s="13">
        <f>E282</f>
        <v>2302.5</v>
      </c>
      <c r="F281" s="102">
        <f>F282</f>
        <v>2302.5</v>
      </c>
      <c r="G281" s="13">
        <f t="shared" si="12"/>
        <v>100</v>
      </c>
    </row>
    <row r="282" spans="1:7" s="5" customFormat="1" ht="25.5" outlineLevel="3">
      <c r="A282" s="17" t="s">
        <v>189</v>
      </c>
      <c r="B282" s="7" t="s">
        <v>85</v>
      </c>
      <c r="C282" s="7" t="s">
        <v>191</v>
      </c>
      <c r="D282" s="7" t="s">
        <v>44</v>
      </c>
      <c r="E282" s="8">
        <f>E283</f>
        <v>2302.5</v>
      </c>
      <c r="F282" s="99">
        <f>F283</f>
        <v>2302.5</v>
      </c>
      <c r="G282" s="8">
        <f t="shared" si="12"/>
        <v>100</v>
      </c>
    </row>
    <row r="283" spans="1:7" s="5" customFormat="1" ht="25.5" outlineLevel="3">
      <c r="A283" s="17" t="s">
        <v>39</v>
      </c>
      <c r="B283" s="7" t="s">
        <v>85</v>
      </c>
      <c r="C283" s="7" t="s">
        <v>191</v>
      </c>
      <c r="D283" s="7" t="s">
        <v>40</v>
      </c>
      <c r="E283" s="8">
        <v>2302.5</v>
      </c>
      <c r="F283" s="99">
        <v>2302.5</v>
      </c>
      <c r="G283" s="8">
        <f t="shared" si="12"/>
        <v>100</v>
      </c>
    </row>
    <row r="284" spans="1:7" s="14" customFormat="1" ht="15.75" customHeight="1">
      <c r="A284" s="112" t="s">
        <v>171</v>
      </c>
      <c r="B284" s="112"/>
      <c r="C284" s="112"/>
      <c r="D284" s="112"/>
      <c r="E284" s="13">
        <f>E6+E15+E20+E78+E113+E130+E214+E246</f>
        <v>917170.5</v>
      </c>
      <c r="F284" s="13">
        <f>F6+F15+F20+F78+F113+F130+F214+F246</f>
        <v>864772.3999999999</v>
      </c>
      <c r="G284" s="13">
        <f t="shared" si="12"/>
        <v>94.28698371785835</v>
      </c>
    </row>
    <row r="285" spans="1:7" s="5" customFormat="1" ht="30.75" customHeight="1">
      <c r="A285" s="113"/>
      <c r="B285" s="113"/>
      <c r="C285" s="113"/>
      <c r="D285" s="113"/>
      <c r="E285" s="113"/>
      <c r="F285" s="113"/>
      <c r="G285" s="113"/>
    </row>
    <row r="286" spans="1:7" s="5" customFormat="1" ht="34.5" customHeight="1" hidden="1">
      <c r="A286" s="110"/>
      <c r="B286" s="110"/>
      <c r="C286" s="110"/>
      <c r="D286" s="110"/>
      <c r="E286" s="110"/>
      <c r="F286" s="110"/>
      <c r="G286" s="110"/>
    </row>
    <row r="287" spans="5:7" s="5" customFormat="1" ht="12.75" hidden="1">
      <c r="E287" s="10"/>
      <c r="F287" s="19"/>
      <c r="G287" s="10"/>
    </row>
    <row r="288" spans="5:7" s="5" customFormat="1" ht="12.75">
      <c r="E288" s="10"/>
      <c r="F288" s="10"/>
      <c r="G288" s="10"/>
    </row>
    <row r="289" spans="5:7" s="5" customFormat="1" ht="12.75">
      <c r="E289" s="10"/>
      <c r="F289" s="10"/>
      <c r="G289" s="10"/>
    </row>
    <row r="290" spans="5:7" s="5" customFormat="1" ht="12.75">
      <c r="E290" s="10"/>
      <c r="F290" s="10"/>
      <c r="G290" s="10"/>
    </row>
    <row r="291" spans="5:7" s="5" customFormat="1" ht="12.75">
      <c r="E291" s="10"/>
      <c r="F291" s="10"/>
      <c r="G291" s="10"/>
    </row>
    <row r="292" spans="5:7" s="5" customFormat="1" ht="12.75">
      <c r="E292" s="10"/>
      <c r="F292" s="10"/>
      <c r="G292" s="10"/>
    </row>
    <row r="293" spans="5:7" s="5" customFormat="1" ht="12.75">
      <c r="E293" s="10"/>
      <c r="F293" s="10"/>
      <c r="G293" s="10"/>
    </row>
    <row r="294" spans="5:7" s="5" customFormat="1" ht="12.75">
      <c r="E294" s="10"/>
      <c r="F294" s="10"/>
      <c r="G294" s="10"/>
    </row>
    <row r="295" spans="5:7" s="5" customFormat="1" ht="12.75">
      <c r="E295" s="10"/>
      <c r="F295" s="10"/>
      <c r="G295" s="10"/>
    </row>
    <row r="296" spans="5:7" s="5" customFormat="1" ht="12.75">
      <c r="E296" s="10"/>
      <c r="F296" s="10"/>
      <c r="G296" s="10"/>
    </row>
    <row r="297" spans="5:7" s="5" customFormat="1" ht="12.75">
      <c r="E297" s="10"/>
      <c r="F297" s="10"/>
      <c r="G297" s="10"/>
    </row>
    <row r="298" spans="5:7" s="5" customFormat="1" ht="12.75">
      <c r="E298" s="10"/>
      <c r="F298" s="10"/>
      <c r="G298" s="10"/>
    </row>
    <row r="299" spans="5:7" s="5" customFormat="1" ht="12.75">
      <c r="E299" s="10"/>
      <c r="F299" s="10"/>
      <c r="G299" s="10"/>
    </row>
    <row r="300" spans="5:7" s="5" customFormat="1" ht="12.75">
      <c r="E300" s="10"/>
      <c r="F300" s="10"/>
      <c r="G300" s="10"/>
    </row>
    <row r="301" spans="5:7" s="5" customFormat="1" ht="12.75">
      <c r="E301" s="10"/>
      <c r="F301" s="10"/>
      <c r="G301" s="10"/>
    </row>
    <row r="302" spans="5:7" s="5" customFormat="1" ht="12.75">
      <c r="E302" s="10"/>
      <c r="F302" s="10"/>
      <c r="G302" s="10"/>
    </row>
    <row r="303" spans="5:7" s="5" customFormat="1" ht="12.75">
      <c r="E303" s="10"/>
      <c r="F303" s="10"/>
      <c r="G303" s="10"/>
    </row>
    <row r="304" spans="5:7" s="5" customFormat="1" ht="12.75">
      <c r="E304" s="10"/>
      <c r="F304" s="10"/>
      <c r="G304" s="10"/>
    </row>
    <row r="305" spans="5:7" s="5" customFormat="1" ht="12.75">
      <c r="E305" s="10"/>
      <c r="F305" s="10"/>
      <c r="G305" s="10"/>
    </row>
    <row r="306" spans="5:7" s="5" customFormat="1" ht="12.75">
      <c r="E306" s="10"/>
      <c r="F306" s="10"/>
      <c r="G306" s="10"/>
    </row>
    <row r="307" spans="5:7" s="5" customFormat="1" ht="12.75">
      <c r="E307" s="10"/>
      <c r="F307" s="10"/>
      <c r="G307" s="10"/>
    </row>
    <row r="308" spans="5:7" s="5" customFormat="1" ht="12.75">
      <c r="E308" s="10"/>
      <c r="F308" s="10"/>
      <c r="G308" s="10"/>
    </row>
    <row r="309" spans="5:7" s="5" customFormat="1" ht="12.75">
      <c r="E309" s="10"/>
      <c r="F309" s="10"/>
      <c r="G309" s="10"/>
    </row>
    <row r="310" spans="5:7" s="5" customFormat="1" ht="12.75">
      <c r="E310" s="10"/>
      <c r="F310" s="10"/>
      <c r="G310" s="10"/>
    </row>
    <row r="311" spans="5:7" s="5" customFormat="1" ht="12.75">
      <c r="E311" s="10"/>
      <c r="F311" s="10"/>
      <c r="G311" s="10"/>
    </row>
    <row r="312" spans="5:7" s="5" customFormat="1" ht="12.75">
      <c r="E312" s="10"/>
      <c r="F312" s="10"/>
      <c r="G312" s="10"/>
    </row>
    <row r="313" spans="5:7" s="5" customFormat="1" ht="12.75">
      <c r="E313" s="10"/>
      <c r="F313" s="10"/>
      <c r="G313" s="10"/>
    </row>
    <row r="314" spans="5:7" s="5" customFormat="1" ht="12.75">
      <c r="E314" s="10"/>
      <c r="F314" s="10"/>
      <c r="G314" s="10"/>
    </row>
    <row r="315" spans="5:7" s="5" customFormat="1" ht="12.75">
      <c r="E315" s="10"/>
      <c r="F315" s="10"/>
      <c r="G315" s="10"/>
    </row>
    <row r="316" spans="5:7" s="5" customFormat="1" ht="12.75">
      <c r="E316" s="10"/>
      <c r="F316" s="10"/>
      <c r="G316" s="10"/>
    </row>
    <row r="317" spans="5:7" s="5" customFormat="1" ht="12.75">
      <c r="E317" s="10"/>
      <c r="F317" s="10"/>
      <c r="G317" s="10"/>
    </row>
    <row r="318" spans="5:7" s="5" customFormat="1" ht="12.75">
      <c r="E318" s="10"/>
      <c r="F318" s="10"/>
      <c r="G318" s="10"/>
    </row>
    <row r="319" spans="5:7" s="5" customFormat="1" ht="12.75">
      <c r="E319" s="10"/>
      <c r="F319" s="10"/>
      <c r="G319" s="10"/>
    </row>
    <row r="320" spans="5:7" s="5" customFormat="1" ht="12.75">
      <c r="E320" s="10"/>
      <c r="F320" s="10"/>
      <c r="G320" s="10"/>
    </row>
    <row r="321" spans="5:7" s="5" customFormat="1" ht="12.75">
      <c r="E321" s="10"/>
      <c r="F321" s="10"/>
      <c r="G321" s="10"/>
    </row>
    <row r="322" spans="5:7" s="5" customFormat="1" ht="12.75">
      <c r="E322" s="10"/>
      <c r="F322" s="10"/>
      <c r="G322" s="10"/>
    </row>
    <row r="323" spans="5:7" s="5" customFormat="1" ht="12.75">
      <c r="E323" s="10"/>
      <c r="F323" s="10"/>
      <c r="G323" s="10"/>
    </row>
    <row r="324" spans="5:7" s="5" customFormat="1" ht="12.75">
      <c r="E324" s="10"/>
      <c r="F324" s="10"/>
      <c r="G324" s="10"/>
    </row>
    <row r="325" spans="5:7" s="5" customFormat="1" ht="12.75">
      <c r="E325" s="10"/>
      <c r="F325" s="10"/>
      <c r="G325" s="10"/>
    </row>
    <row r="326" spans="5:7" s="5" customFormat="1" ht="12.75">
      <c r="E326" s="10"/>
      <c r="F326" s="10"/>
      <c r="G326" s="10"/>
    </row>
    <row r="327" spans="5:7" s="5" customFormat="1" ht="12.75">
      <c r="E327" s="10"/>
      <c r="F327" s="10"/>
      <c r="G327" s="10"/>
    </row>
    <row r="328" spans="5:7" s="5" customFormat="1" ht="12.75">
      <c r="E328" s="10"/>
      <c r="F328" s="10"/>
      <c r="G328" s="10"/>
    </row>
    <row r="329" spans="5:7" s="5" customFormat="1" ht="12.75">
      <c r="E329" s="10"/>
      <c r="F329" s="10"/>
      <c r="G329" s="10"/>
    </row>
    <row r="330" spans="5:7" s="5" customFormat="1" ht="12.75">
      <c r="E330" s="10"/>
      <c r="F330" s="10"/>
      <c r="G330" s="10"/>
    </row>
    <row r="331" spans="5:7" s="5" customFormat="1" ht="12.75">
      <c r="E331" s="10"/>
      <c r="F331" s="10"/>
      <c r="G331" s="10"/>
    </row>
    <row r="332" spans="5:7" s="5" customFormat="1" ht="12.75">
      <c r="E332" s="10"/>
      <c r="F332" s="10"/>
      <c r="G332" s="10"/>
    </row>
    <row r="333" spans="5:7" s="5" customFormat="1" ht="12.75">
      <c r="E333" s="10"/>
      <c r="F333" s="10"/>
      <c r="G333" s="10"/>
    </row>
    <row r="334" spans="5:7" s="5" customFormat="1" ht="12.75">
      <c r="E334" s="10"/>
      <c r="F334" s="10"/>
      <c r="G334" s="10"/>
    </row>
    <row r="335" spans="5:7" s="5" customFormat="1" ht="12.75">
      <c r="E335" s="10"/>
      <c r="F335" s="10"/>
      <c r="G335" s="10"/>
    </row>
    <row r="336" spans="5:7" s="5" customFormat="1" ht="12.75">
      <c r="E336" s="10"/>
      <c r="F336" s="10"/>
      <c r="G336" s="10"/>
    </row>
    <row r="337" spans="5:7" s="5" customFormat="1" ht="12.75">
      <c r="E337" s="10"/>
      <c r="F337" s="10"/>
      <c r="G337" s="10"/>
    </row>
    <row r="338" spans="5:7" s="5" customFormat="1" ht="12.75">
      <c r="E338" s="10"/>
      <c r="F338" s="10"/>
      <c r="G338" s="10"/>
    </row>
    <row r="339" spans="5:7" s="5" customFormat="1" ht="12.75">
      <c r="E339" s="10"/>
      <c r="F339" s="10"/>
      <c r="G339" s="10"/>
    </row>
    <row r="340" spans="5:7" s="5" customFormat="1" ht="12.75">
      <c r="E340" s="10"/>
      <c r="F340" s="10"/>
      <c r="G340" s="10"/>
    </row>
    <row r="341" spans="5:7" s="5" customFormat="1" ht="12.75">
      <c r="E341" s="10"/>
      <c r="F341" s="10"/>
      <c r="G341" s="10"/>
    </row>
    <row r="342" spans="5:7" s="5" customFormat="1" ht="12.75">
      <c r="E342" s="10"/>
      <c r="F342" s="10"/>
      <c r="G342" s="10"/>
    </row>
    <row r="343" spans="5:7" s="5" customFormat="1" ht="12.75">
      <c r="E343" s="10"/>
      <c r="F343" s="10"/>
      <c r="G343" s="10"/>
    </row>
    <row r="344" spans="5:7" s="5" customFormat="1" ht="12.75">
      <c r="E344" s="10"/>
      <c r="F344" s="10"/>
      <c r="G344" s="10"/>
    </row>
    <row r="345" spans="5:7" s="5" customFormat="1" ht="12.75">
      <c r="E345" s="10"/>
      <c r="F345" s="10"/>
      <c r="G345" s="10"/>
    </row>
    <row r="346" spans="5:7" s="5" customFormat="1" ht="12.75">
      <c r="E346" s="10"/>
      <c r="F346" s="10"/>
      <c r="G346" s="10"/>
    </row>
    <row r="347" spans="5:7" s="5" customFormat="1" ht="12.75">
      <c r="E347" s="10"/>
      <c r="F347" s="10"/>
      <c r="G347" s="10"/>
    </row>
    <row r="348" spans="5:7" s="5" customFormat="1" ht="12.75">
      <c r="E348" s="10"/>
      <c r="F348" s="10"/>
      <c r="G348" s="10"/>
    </row>
    <row r="349" spans="5:7" s="5" customFormat="1" ht="12.75">
      <c r="E349" s="10"/>
      <c r="F349" s="10"/>
      <c r="G349" s="10"/>
    </row>
    <row r="350" spans="5:7" s="5" customFormat="1" ht="12.75">
      <c r="E350" s="10"/>
      <c r="F350" s="10"/>
      <c r="G350" s="10"/>
    </row>
    <row r="351" spans="5:7" s="5" customFormat="1" ht="12.75">
      <c r="E351" s="10"/>
      <c r="F351" s="10"/>
      <c r="G351" s="10"/>
    </row>
    <row r="352" spans="5:7" s="5" customFormat="1" ht="12.75">
      <c r="E352" s="10"/>
      <c r="F352" s="10"/>
      <c r="G352" s="10"/>
    </row>
    <row r="353" spans="5:7" s="5" customFormat="1" ht="12.75">
      <c r="E353" s="10"/>
      <c r="F353" s="10"/>
      <c r="G353" s="10"/>
    </row>
    <row r="354" spans="5:7" s="5" customFormat="1" ht="12.75">
      <c r="E354" s="10"/>
      <c r="F354" s="10"/>
      <c r="G354" s="10"/>
    </row>
    <row r="355" spans="5:7" s="5" customFormat="1" ht="12.75">
      <c r="E355" s="10"/>
      <c r="F355" s="10"/>
      <c r="G355" s="10"/>
    </row>
    <row r="356" spans="5:7" s="5" customFormat="1" ht="12.75">
      <c r="E356" s="10"/>
      <c r="F356" s="10"/>
      <c r="G356" s="10"/>
    </row>
    <row r="357" spans="5:7" s="5" customFormat="1" ht="12.75">
      <c r="E357" s="10"/>
      <c r="F357" s="10"/>
      <c r="G357" s="10"/>
    </row>
    <row r="358" spans="5:7" s="5" customFormat="1" ht="12.75">
      <c r="E358" s="10"/>
      <c r="F358" s="10"/>
      <c r="G358" s="10"/>
    </row>
    <row r="359" spans="5:7" s="5" customFormat="1" ht="12.75">
      <c r="E359" s="10"/>
      <c r="F359" s="10"/>
      <c r="G359" s="10"/>
    </row>
    <row r="360" spans="5:7" s="5" customFormat="1" ht="12.75">
      <c r="E360" s="10"/>
      <c r="F360" s="10"/>
      <c r="G360" s="10"/>
    </row>
    <row r="361" spans="5:7" s="5" customFormat="1" ht="12.75">
      <c r="E361" s="10"/>
      <c r="F361" s="10"/>
      <c r="G361" s="10"/>
    </row>
    <row r="362" spans="5:7" s="5" customFormat="1" ht="12.75">
      <c r="E362" s="10"/>
      <c r="F362" s="10"/>
      <c r="G362" s="10"/>
    </row>
    <row r="363" spans="5:7" s="5" customFormat="1" ht="12.75">
      <c r="E363" s="10"/>
      <c r="F363" s="10"/>
      <c r="G363" s="10"/>
    </row>
    <row r="364" spans="5:7" s="5" customFormat="1" ht="12.75">
      <c r="E364" s="10"/>
      <c r="F364" s="10"/>
      <c r="G364" s="10"/>
    </row>
    <row r="365" spans="5:7" s="5" customFormat="1" ht="12.75">
      <c r="E365" s="10"/>
      <c r="F365" s="10"/>
      <c r="G365" s="10"/>
    </row>
    <row r="366" spans="5:7" s="5" customFormat="1" ht="12.75">
      <c r="E366" s="10"/>
      <c r="F366" s="10"/>
      <c r="G366" s="10"/>
    </row>
    <row r="367" spans="5:7" s="5" customFormat="1" ht="12.75">
      <c r="E367" s="10"/>
      <c r="F367" s="10"/>
      <c r="G367" s="10"/>
    </row>
    <row r="368" spans="5:7" s="5" customFormat="1" ht="12.75">
      <c r="E368" s="10"/>
      <c r="F368" s="10"/>
      <c r="G368" s="10"/>
    </row>
    <row r="369" spans="5:7" s="5" customFormat="1" ht="12.75">
      <c r="E369" s="10"/>
      <c r="F369" s="10"/>
      <c r="G369" s="10"/>
    </row>
    <row r="370" spans="5:7" s="5" customFormat="1" ht="12.75">
      <c r="E370" s="10"/>
      <c r="F370" s="10"/>
      <c r="G370" s="10"/>
    </row>
    <row r="371" spans="5:7" s="5" customFormat="1" ht="12.75">
      <c r="E371" s="10"/>
      <c r="F371" s="10"/>
      <c r="G371" s="10"/>
    </row>
    <row r="372" spans="5:7" s="5" customFormat="1" ht="12.75">
      <c r="E372" s="10"/>
      <c r="F372" s="10"/>
      <c r="G372" s="10"/>
    </row>
    <row r="373" spans="5:7" s="5" customFormat="1" ht="12.75">
      <c r="E373" s="10"/>
      <c r="F373" s="10"/>
      <c r="G373" s="10"/>
    </row>
    <row r="374" spans="5:7" s="5" customFormat="1" ht="12.75">
      <c r="E374" s="10"/>
      <c r="F374" s="10"/>
      <c r="G374" s="10"/>
    </row>
    <row r="375" spans="5:7" s="5" customFormat="1" ht="12.75">
      <c r="E375" s="10"/>
      <c r="F375" s="10"/>
      <c r="G375" s="10"/>
    </row>
    <row r="376" spans="5:7" s="5" customFormat="1" ht="12.75">
      <c r="E376" s="10"/>
      <c r="F376" s="10"/>
      <c r="G376" s="10"/>
    </row>
    <row r="377" spans="5:7" s="5" customFormat="1" ht="12.75">
      <c r="E377" s="10"/>
      <c r="F377" s="10"/>
      <c r="G377" s="10"/>
    </row>
    <row r="378" spans="5:7" s="5" customFormat="1" ht="12.75">
      <c r="E378" s="10"/>
      <c r="F378" s="10"/>
      <c r="G378" s="10"/>
    </row>
    <row r="379" spans="5:7" s="5" customFormat="1" ht="12.75">
      <c r="E379" s="10"/>
      <c r="F379" s="10"/>
      <c r="G379" s="10"/>
    </row>
    <row r="380" spans="5:7" s="5" customFormat="1" ht="12.75">
      <c r="E380" s="10"/>
      <c r="F380" s="10"/>
      <c r="G380" s="10"/>
    </row>
    <row r="381" spans="5:7" s="5" customFormat="1" ht="12.75">
      <c r="E381" s="10"/>
      <c r="F381" s="10"/>
      <c r="G381" s="10"/>
    </row>
    <row r="382" spans="5:7" s="5" customFormat="1" ht="12.75">
      <c r="E382" s="10"/>
      <c r="F382" s="10"/>
      <c r="G382" s="10"/>
    </row>
    <row r="383" spans="5:7" s="5" customFormat="1" ht="12.75">
      <c r="E383" s="10"/>
      <c r="F383" s="10"/>
      <c r="G383" s="10"/>
    </row>
    <row r="384" spans="5:7" s="5" customFormat="1" ht="12.75">
      <c r="E384" s="10"/>
      <c r="F384" s="10"/>
      <c r="G384" s="10"/>
    </row>
    <row r="385" spans="5:7" s="5" customFormat="1" ht="12.75">
      <c r="E385" s="10"/>
      <c r="F385" s="10"/>
      <c r="G385" s="10"/>
    </row>
    <row r="386" spans="5:7" s="5" customFormat="1" ht="12.75">
      <c r="E386" s="10"/>
      <c r="F386" s="10"/>
      <c r="G386" s="10"/>
    </row>
    <row r="387" spans="5:7" s="5" customFormat="1" ht="12.75">
      <c r="E387" s="10"/>
      <c r="F387" s="10"/>
      <c r="G387" s="10"/>
    </row>
    <row r="388" spans="5:7" s="5" customFormat="1" ht="12.75">
      <c r="E388" s="10"/>
      <c r="F388" s="10"/>
      <c r="G388" s="10"/>
    </row>
    <row r="389" spans="5:7" s="5" customFormat="1" ht="12.75">
      <c r="E389" s="10"/>
      <c r="F389" s="10"/>
      <c r="G389" s="10"/>
    </row>
    <row r="390" spans="5:7" s="5" customFormat="1" ht="12.75">
      <c r="E390" s="10"/>
      <c r="F390" s="10"/>
      <c r="G390" s="10"/>
    </row>
    <row r="391" spans="5:7" s="5" customFormat="1" ht="12.75">
      <c r="E391" s="10"/>
      <c r="F391" s="10"/>
      <c r="G391" s="10"/>
    </row>
    <row r="392" spans="5:7" s="5" customFormat="1" ht="12.75">
      <c r="E392" s="10"/>
      <c r="F392" s="10"/>
      <c r="G392" s="10"/>
    </row>
    <row r="393" spans="5:7" s="5" customFormat="1" ht="12.75">
      <c r="E393" s="10"/>
      <c r="F393" s="10"/>
      <c r="G393" s="10"/>
    </row>
    <row r="394" spans="5:7" s="5" customFormat="1" ht="12.75">
      <c r="E394" s="10"/>
      <c r="F394" s="10"/>
      <c r="G394" s="10"/>
    </row>
    <row r="395" spans="5:7" s="5" customFormat="1" ht="12.75">
      <c r="E395" s="10"/>
      <c r="F395" s="10"/>
      <c r="G395" s="10"/>
    </row>
    <row r="396" spans="5:7" s="5" customFormat="1" ht="12.75">
      <c r="E396" s="10"/>
      <c r="F396" s="10"/>
      <c r="G396" s="10"/>
    </row>
    <row r="397" spans="5:7" s="5" customFormat="1" ht="12.75">
      <c r="E397" s="10"/>
      <c r="F397" s="10"/>
      <c r="G397" s="10"/>
    </row>
    <row r="398" spans="5:7" s="5" customFormat="1" ht="12.75">
      <c r="E398" s="10"/>
      <c r="F398" s="10"/>
      <c r="G398" s="10"/>
    </row>
    <row r="399" spans="5:7" s="5" customFormat="1" ht="12.75">
      <c r="E399" s="10"/>
      <c r="F399" s="10"/>
      <c r="G399" s="10"/>
    </row>
    <row r="400" spans="5:7" s="5" customFormat="1" ht="12.75">
      <c r="E400" s="10"/>
      <c r="F400" s="10"/>
      <c r="G400" s="10"/>
    </row>
    <row r="401" spans="5:7" s="5" customFormat="1" ht="12.75">
      <c r="E401" s="10"/>
      <c r="F401" s="10"/>
      <c r="G401" s="10"/>
    </row>
    <row r="402" spans="5:7" s="5" customFormat="1" ht="12.75">
      <c r="E402" s="10"/>
      <c r="F402" s="10"/>
      <c r="G402" s="10"/>
    </row>
    <row r="403" spans="5:7" s="5" customFormat="1" ht="12.75">
      <c r="E403" s="10"/>
      <c r="F403" s="10"/>
      <c r="G403" s="10"/>
    </row>
    <row r="404" spans="5:7" s="5" customFormat="1" ht="12.75">
      <c r="E404" s="10"/>
      <c r="F404" s="10"/>
      <c r="G404" s="10"/>
    </row>
    <row r="405" spans="5:7" s="5" customFormat="1" ht="12.75">
      <c r="E405" s="10"/>
      <c r="F405" s="10"/>
      <c r="G405" s="10"/>
    </row>
  </sheetData>
  <mergeCells count="5">
    <mergeCell ref="D1:G1"/>
    <mergeCell ref="A286:G286"/>
    <mergeCell ref="A3:G3"/>
    <mergeCell ref="A284:D284"/>
    <mergeCell ref="A285:G285"/>
  </mergeCells>
  <printOptions/>
  <pageMargins left="0.4724409448818898" right="0.1968503937007874" top="0.7874015748031497" bottom="0.1968503937007874" header="0.3937007874015748" footer="0.1968503937007874"/>
  <pageSetup fitToHeight="200" horizontalDpi="600" verticalDpi="600" orientation="portrait" paperSize="9" r:id="rId1"/>
  <headerFooter alignWithMargins="0">
    <oddHeader>&amp;C&amp;P</oddHeader>
  </headerFooter>
  <rowBreaks count="1" manualBreakCount="1">
    <brk id="28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20" zoomScaleSheetLayoutView="120" workbookViewId="0" topLeftCell="A16">
      <selection activeCell="E26" sqref="E26"/>
    </sheetView>
  </sheetViews>
  <sheetFormatPr defaultColWidth="9.00390625" defaultRowHeight="12.75"/>
  <cols>
    <col min="1" max="1" width="57.00390625" style="20" customWidth="1"/>
    <col min="2" max="2" width="6.75390625" style="20" hidden="1" customWidth="1"/>
    <col min="3" max="3" width="21.125" style="20" customWidth="1"/>
    <col min="4" max="4" width="14.125" style="21" customWidth="1"/>
    <col min="5" max="5" width="15.375" style="21" customWidth="1"/>
    <col min="6" max="12" width="20.75390625" style="21" hidden="1" customWidth="1"/>
    <col min="13" max="13" width="23.75390625" style="20" hidden="1" customWidth="1"/>
  </cols>
  <sheetData>
    <row r="1" spans="1:13" s="5" customFormat="1" ht="54" customHeight="1">
      <c r="A1" s="51"/>
      <c r="B1" s="51"/>
      <c r="C1" s="51"/>
      <c r="D1" s="114" t="s">
        <v>402</v>
      </c>
      <c r="E1" s="114"/>
      <c r="F1" s="52"/>
      <c r="G1" s="52"/>
      <c r="H1" s="52"/>
      <c r="I1" s="52"/>
      <c r="J1" s="52"/>
      <c r="K1" s="52"/>
      <c r="L1" s="52"/>
      <c r="M1" s="51"/>
    </row>
    <row r="2" spans="1:13" s="5" customFormat="1" ht="29.25" customHeight="1">
      <c r="A2" s="51"/>
      <c r="B2" s="51"/>
      <c r="C2" s="51"/>
      <c r="D2" s="70"/>
      <c r="E2" s="70"/>
      <c r="F2" s="52"/>
      <c r="G2" s="52"/>
      <c r="H2" s="52"/>
      <c r="I2" s="52"/>
      <c r="J2" s="52"/>
      <c r="K2" s="52"/>
      <c r="L2" s="52"/>
      <c r="M2" s="51"/>
    </row>
    <row r="3" spans="1:5" ht="32.25" customHeight="1">
      <c r="A3" s="115" t="s">
        <v>401</v>
      </c>
      <c r="B3" s="115"/>
      <c r="C3" s="115"/>
      <c r="D3" s="115"/>
      <c r="E3" s="115"/>
    </row>
    <row r="4" ht="13.5" customHeight="1" thickBot="1">
      <c r="E4" s="59" t="s">
        <v>74</v>
      </c>
    </row>
    <row r="5" spans="1:5" ht="60.75" customHeight="1" thickBot="1">
      <c r="A5" s="27" t="s">
        <v>41</v>
      </c>
      <c r="B5" s="27" t="s">
        <v>145</v>
      </c>
      <c r="C5" s="27" t="s">
        <v>146</v>
      </c>
      <c r="D5" s="28" t="s">
        <v>178</v>
      </c>
      <c r="E5" s="28" t="s">
        <v>147</v>
      </c>
    </row>
    <row r="6" spans="1:13" ht="24.75" customHeight="1">
      <c r="A6" s="60" t="s">
        <v>179</v>
      </c>
      <c r="B6" s="60" t="s">
        <v>106</v>
      </c>
      <c r="C6" s="60" t="s">
        <v>107</v>
      </c>
      <c r="D6" s="61">
        <v>21076.1</v>
      </c>
      <c r="E6" s="61">
        <v>31445.7</v>
      </c>
      <c r="F6" s="23">
        <v>0</v>
      </c>
      <c r="G6" s="23">
        <v>0</v>
      </c>
      <c r="H6" s="23">
        <v>0</v>
      </c>
      <c r="I6" s="23">
        <v>18973202.92</v>
      </c>
      <c r="J6" s="23">
        <v>0</v>
      </c>
      <c r="K6" s="23">
        <v>0</v>
      </c>
      <c r="L6" s="23">
        <v>0</v>
      </c>
      <c r="M6" s="22" t="s">
        <v>108</v>
      </c>
    </row>
    <row r="7" spans="1:13" ht="20.25" customHeight="1">
      <c r="A7" s="60" t="s">
        <v>340</v>
      </c>
      <c r="B7" s="60"/>
      <c r="C7" s="60" t="s">
        <v>341</v>
      </c>
      <c r="D7" s="61">
        <v>26450</v>
      </c>
      <c r="E7" s="61">
        <v>26450</v>
      </c>
      <c r="F7" s="23"/>
      <c r="G7" s="23"/>
      <c r="H7" s="23"/>
      <c r="I7" s="23"/>
      <c r="J7" s="23"/>
      <c r="K7" s="23"/>
      <c r="L7" s="23"/>
      <c r="M7" s="22"/>
    </row>
    <row r="8" spans="1:13" ht="24.75" customHeight="1">
      <c r="A8" s="62" t="s">
        <v>342</v>
      </c>
      <c r="B8" s="60"/>
      <c r="C8" s="60" t="s">
        <v>343</v>
      </c>
      <c r="D8" s="61">
        <v>36600</v>
      </c>
      <c r="E8" s="61">
        <v>36600</v>
      </c>
      <c r="F8" s="23"/>
      <c r="G8" s="23"/>
      <c r="H8" s="23"/>
      <c r="I8" s="23"/>
      <c r="J8" s="23"/>
      <c r="K8" s="23"/>
      <c r="L8" s="23"/>
      <c r="M8" s="22"/>
    </row>
    <row r="9" spans="1:13" ht="24.75" customHeight="1">
      <c r="A9" s="67" t="s">
        <v>344</v>
      </c>
      <c r="B9" s="60"/>
      <c r="C9" s="60" t="s">
        <v>345</v>
      </c>
      <c r="D9" s="61">
        <v>36600</v>
      </c>
      <c r="E9" s="61">
        <v>36600</v>
      </c>
      <c r="F9" s="23"/>
      <c r="G9" s="23"/>
      <c r="H9" s="23"/>
      <c r="I9" s="23"/>
      <c r="J9" s="23"/>
      <c r="K9" s="23"/>
      <c r="L9" s="23"/>
      <c r="M9" s="22"/>
    </row>
    <row r="10" spans="1:13" ht="24.75" customHeight="1">
      <c r="A10" s="67" t="s">
        <v>346</v>
      </c>
      <c r="B10" s="60"/>
      <c r="C10" s="60" t="s">
        <v>347</v>
      </c>
      <c r="D10" s="61">
        <v>-10150</v>
      </c>
      <c r="E10" s="61">
        <v>-10150</v>
      </c>
      <c r="F10" s="23"/>
      <c r="G10" s="23"/>
      <c r="H10" s="23"/>
      <c r="I10" s="23"/>
      <c r="J10" s="23"/>
      <c r="K10" s="23"/>
      <c r="L10" s="23"/>
      <c r="M10" s="22"/>
    </row>
    <row r="11" spans="1:13" ht="24.75" customHeight="1">
      <c r="A11" s="67" t="s">
        <v>349</v>
      </c>
      <c r="B11" s="60"/>
      <c r="C11" s="60" t="s">
        <v>348</v>
      </c>
      <c r="D11" s="61">
        <v>-10150</v>
      </c>
      <c r="E11" s="61">
        <v>-10150</v>
      </c>
      <c r="F11" s="23"/>
      <c r="G11" s="23"/>
      <c r="H11" s="23"/>
      <c r="I11" s="23"/>
      <c r="J11" s="23"/>
      <c r="K11" s="23"/>
      <c r="L11" s="23"/>
      <c r="M11" s="22"/>
    </row>
    <row r="12" spans="1:13" ht="24.75" customHeight="1">
      <c r="A12" s="67" t="s">
        <v>351</v>
      </c>
      <c r="B12" s="60"/>
      <c r="C12" s="60" t="s">
        <v>350</v>
      </c>
      <c r="D12" s="61">
        <v>-3000</v>
      </c>
      <c r="E12" s="61">
        <v>-3000</v>
      </c>
      <c r="F12" s="23"/>
      <c r="G12" s="23"/>
      <c r="H12" s="23"/>
      <c r="I12" s="23"/>
      <c r="J12" s="23"/>
      <c r="K12" s="23"/>
      <c r="L12" s="23"/>
      <c r="M12" s="22"/>
    </row>
    <row r="13" spans="1:13" ht="24.75" customHeight="1">
      <c r="A13" s="67" t="s">
        <v>352</v>
      </c>
      <c r="B13" s="60"/>
      <c r="C13" s="60" t="s">
        <v>353</v>
      </c>
      <c r="D13" s="61">
        <v>-3000</v>
      </c>
      <c r="E13" s="61">
        <v>-3000</v>
      </c>
      <c r="F13" s="23"/>
      <c r="G13" s="23"/>
      <c r="H13" s="23"/>
      <c r="I13" s="23"/>
      <c r="J13" s="23"/>
      <c r="K13" s="23"/>
      <c r="L13" s="23"/>
      <c r="M13" s="22"/>
    </row>
    <row r="14" spans="1:13" ht="24.75" customHeight="1">
      <c r="A14" s="67" t="s">
        <v>354</v>
      </c>
      <c r="B14" s="60"/>
      <c r="C14" s="69" t="s">
        <v>355</v>
      </c>
      <c r="D14" s="61">
        <v>0</v>
      </c>
      <c r="E14" s="61">
        <v>0</v>
      </c>
      <c r="F14" s="23"/>
      <c r="G14" s="23"/>
      <c r="H14" s="23"/>
      <c r="I14" s="23"/>
      <c r="J14" s="23"/>
      <c r="K14" s="23"/>
      <c r="L14" s="23"/>
      <c r="M14" s="22"/>
    </row>
    <row r="15" spans="1:13" ht="42" customHeight="1">
      <c r="A15" s="67" t="s">
        <v>356</v>
      </c>
      <c r="B15" s="60"/>
      <c r="C15" s="68" t="s">
        <v>357</v>
      </c>
      <c r="D15" s="61">
        <v>0</v>
      </c>
      <c r="E15" s="61">
        <v>0</v>
      </c>
      <c r="F15" s="23"/>
      <c r="G15" s="23"/>
      <c r="H15" s="23"/>
      <c r="I15" s="23"/>
      <c r="J15" s="23"/>
      <c r="K15" s="23"/>
      <c r="L15" s="23"/>
      <c r="M15" s="22"/>
    </row>
    <row r="16" spans="1:13" ht="36.75" customHeight="1">
      <c r="A16" s="67" t="s">
        <v>359</v>
      </c>
      <c r="B16" s="60"/>
      <c r="C16" s="68" t="s">
        <v>358</v>
      </c>
      <c r="D16" s="61">
        <v>-3000</v>
      </c>
      <c r="E16" s="61">
        <v>-3000</v>
      </c>
      <c r="F16" s="23"/>
      <c r="G16" s="23"/>
      <c r="H16" s="23"/>
      <c r="I16" s="23"/>
      <c r="J16" s="23"/>
      <c r="K16" s="23"/>
      <c r="L16" s="23"/>
      <c r="M16" s="22"/>
    </row>
    <row r="17" spans="1:13" ht="39.75" customHeight="1">
      <c r="A17" s="67" t="s">
        <v>360</v>
      </c>
      <c r="B17" s="60"/>
      <c r="C17" s="68" t="s">
        <v>361</v>
      </c>
      <c r="D17" s="61">
        <v>-3000</v>
      </c>
      <c r="E17" s="61">
        <v>-3000</v>
      </c>
      <c r="F17" s="23"/>
      <c r="G17" s="23"/>
      <c r="H17" s="23"/>
      <c r="I17" s="23"/>
      <c r="J17" s="23"/>
      <c r="K17" s="23"/>
      <c r="L17" s="23"/>
      <c r="M17" s="22"/>
    </row>
    <row r="18" spans="1:13" ht="18" customHeight="1">
      <c r="A18" s="60" t="s">
        <v>109</v>
      </c>
      <c r="B18" s="60" t="s">
        <v>110</v>
      </c>
      <c r="C18" s="60" t="s">
        <v>111</v>
      </c>
      <c r="D18" s="61">
        <v>-2373.9</v>
      </c>
      <c r="E18" s="61">
        <v>7995.7</v>
      </c>
      <c r="F18" s="23">
        <v>0</v>
      </c>
      <c r="G18" s="23">
        <v>0</v>
      </c>
      <c r="H18" s="23">
        <v>0</v>
      </c>
      <c r="I18" s="23">
        <v>18973202.92</v>
      </c>
      <c r="J18" s="23">
        <v>0</v>
      </c>
      <c r="K18" s="23">
        <v>0</v>
      </c>
      <c r="L18" s="23">
        <v>0</v>
      </c>
      <c r="M18" s="22" t="s">
        <v>112</v>
      </c>
    </row>
    <row r="19" spans="1:13" ht="18.75" customHeight="1">
      <c r="A19" s="60" t="s">
        <v>113</v>
      </c>
      <c r="B19" s="60" t="s">
        <v>114</v>
      </c>
      <c r="C19" s="60" t="s">
        <v>115</v>
      </c>
      <c r="D19" s="61">
        <v>-932694.4</v>
      </c>
      <c r="E19" s="61">
        <v>-869926.7</v>
      </c>
      <c r="F19" s="23">
        <v>0</v>
      </c>
      <c r="G19" s="23">
        <v>0</v>
      </c>
      <c r="H19" s="23">
        <v>0</v>
      </c>
      <c r="I19" s="23">
        <v>-532176621.76</v>
      </c>
      <c r="J19" s="23">
        <v>0</v>
      </c>
      <c r="K19" s="23">
        <v>0</v>
      </c>
      <c r="L19" s="23">
        <v>0</v>
      </c>
      <c r="M19" s="22" t="s">
        <v>116</v>
      </c>
    </row>
    <row r="20" spans="1:13" ht="18.75" customHeight="1">
      <c r="A20" s="60" t="s">
        <v>117</v>
      </c>
      <c r="B20" s="60" t="s">
        <v>118</v>
      </c>
      <c r="C20" s="60" t="s">
        <v>119</v>
      </c>
      <c r="D20" s="61">
        <v>-932694.4</v>
      </c>
      <c r="E20" s="61">
        <v>-869926.7</v>
      </c>
      <c r="F20" s="23">
        <v>0</v>
      </c>
      <c r="G20" s="23">
        <v>0</v>
      </c>
      <c r="H20" s="23">
        <v>0</v>
      </c>
      <c r="I20" s="23">
        <v>-532176621.76</v>
      </c>
      <c r="J20" s="23">
        <v>0</v>
      </c>
      <c r="K20" s="23">
        <v>0</v>
      </c>
      <c r="L20" s="23">
        <v>0</v>
      </c>
      <c r="M20" s="22" t="s">
        <v>120</v>
      </c>
    </row>
    <row r="21" spans="1:13" ht="18" customHeight="1">
      <c r="A21" s="60" t="s">
        <v>121</v>
      </c>
      <c r="B21" s="60" t="s">
        <v>122</v>
      </c>
      <c r="C21" s="60" t="s">
        <v>123</v>
      </c>
      <c r="D21" s="61">
        <v>-932694.4</v>
      </c>
      <c r="E21" s="61">
        <v>-869926.7</v>
      </c>
      <c r="F21" s="23">
        <v>0</v>
      </c>
      <c r="G21" s="23">
        <v>0</v>
      </c>
      <c r="H21" s="23">
        <v>0</v>
      </c>
      <c r="I21" s="23">
        <v>-532176621.76</v>
      </c>
      <c r="J21" s="23">
        <v>0</v>
      </c>
      <c r="K21" s="23">
        <v>0</v>
      </c>
      <c r="L21" s="23">
        <v>0</v>
      </c>
      <c r="M21" s="22" t="s">
        <v>124</v>
      </c>
    </row>
    <row r="22" spans="1:13" ht="28.5" customHeight="1">
      <c r="A22" s="62" t="s">
        <v>125</v>
      </c>
      <c r="B22" s="60" t="s">
        <v>126</v>
      </c>
      <c r="C22" s="60" t="s">
        <v>127</v>
      </c>
      <c r="D22" s="61">
        <v>-932694.4</v>
      </c>
      <c r="E22" s="61">
        <v>-869926.7</v>
      </c>
      <c r="F22" s="24">
        <v>0</v>
      </c>
      <c r="G22" s="24">
        <v>0</v>
      </c>
      <c r="H22" s="24">
        <v>0</v>
      </c>
      <c r="I22" s="24">
        <v>-532176621.76</v>
      </c>
      <c r="J22" s="24">
        <v>0</v>
      </c>
      <c r="K22" s="24">
        <v>0</v>
      </c>
      <c r="L22" s="24">
        <v>0</v>
      </c>
      <c r="M22" s="22" t="s">
        <v>128</v>
      </c>
    </row>
    <row r="23" spans="1:13" ht="19.5" customHeight="1">
      <c r="A23" s="60" t="s">
        <v>129</v>
      </c>
      <c r="B23" s="60" t="s">
        <v>130</v>
      </c>
      <c r="C23" s="60" t="s">
        <v>131</v>
      </c>
      <c r="D23" s="61">
        <v>930320.5</v>
      </c>
      <c r="E23" s="61">
        <v>877922.4</v>
      </c>
      <c r="F23" s="23">
        <v>0</v>
      </c>
      <c r="G23" s="23">
        <v>0</v>
      </c>
      <c r="H23" s="23">
        <v>0</v>
      </c>
      <c r="I23" s="23">
        <v>551149824.68</v>
      </c>
      <c r="J23" s="23">
        <v>0</v>
      </c>
      <c r="K23" s="23">
        <v>0</v>
      </c>
      <c r="L23" s="23">
        <v>0</v>
      </c>
      <c r="M23" s="22" t="s">
        <v>132</v>
      </c>
    </row>
    <row r="24" spans="1:13" ht="17.25" customHeight="1">
      <c r="A24" s="60" t="s">
        <v>133</v>
      </c>
      <c r="B24" s="60" t="s">
        <v>134</v>
      </c>
      <c r="C24" s="60" t="s">
        <v>135</v>
      </c>
      <c r="D24" s="61">
        <v>930320.5</v>
      </c>
      <c r="E24" s="61">
        <v>877922.4</v>
      </c>
      <c r="F24" s="23">
        <v>0</v>
      </c>
      <c r="G24" s="23">
        <v>0</v>
      </c>
      <c r="H24" s="23">
        <v>0</v>
      </c>
      <c r="I24" s="23">
        <v>551149824.68</v>
      </c>
      <c r="J24" s="23">
        <v>0</v>
      </c>
      <c r="K24" s="23">
        <v>0</v>
      </c>
      <c r="L24" s="23">
        <v>0</v>
      </c>
      <c r="M24" s="22" t="s">
        <v>136</v>
      </c>
    </row>
    <row r="25" spans="1:13" ht="15" customHeight="1">
      <c r="A25" s="60" t="s">
        <v>137</v>
      </c>
      <c r="B25" s="60" t="s">
        <v>138</v>
      </c>
      <c r="C25" s="60" t="s">
        <v>139</v>
      </c>
      <c r="D25" s="61">
        <v>930320.5</v>
      </c>
      <c r="E25" s="61">
        <v>877922.4</v>
      </c>
      <c r="F25" s="23">
        <v>0</v>
      </c>
      <c r="G25" s="23">
        <v>0</v>
      </c>
      <c r="H25" s="23">
        <v>0</v>
      </c>
      <c r="I25" s="23">
        <v>551149824.68</v>
      </c>
      <c r="J25" s="23">
        <v>0</v>
      </c>
      <c r="K25" s="23">
        <v>0</v>
      </c>
      <c r="L25" s="23">
        <v>0</v>
      </c>
      <c r="M25" s="22" t="s">
        <v>140</v>
      </c>
    </row>
    <row r="26" spans="1:13" ht="26.25" customHeight="1">
      <c r="A26" s="62" t="s">
        <v>141</v>
      </c>
      <c r="B26" s="60" t="s">
        <v>142</v>
      </c>
      <c r="C26" s="60" t="s">
        <v>143</v>
      </c>
      <c r="D26" s="61">
        <v>930320.5</v>
      </c>
      <c r="E26" s="61">
        <v>877922.4</v>
      </c>
      <c r="F26" s="24">
        <v>0</v>
      </c>
      <c r="G26" s="24">
        <v>0</v>
      </c>
      <c r="H26" s="24">
        <v>0</v>
      </c>
      <c r="I26" s="24">
        <v>551149824.68</v>
      </c>
      <c r="J26" s="24">
        <v>0</v>
      </c>
      <c r="K26" s="24">
        <v>0</v>
      </c>
      <c r="L26" s="24">
        <v>0</v>
      </c>
      <c r="M26" s="22" t="s">
        <v>144</v>
      </c>
    </row>
    <row r="27" spans="1:13" ht="87" customHeight="1">
      <c r="A27" s="80"/>
      <c r="B27" s="81"/>
      <c r="C27" s="81"/>
      <c r="D27" s="82"/>
      <c r="E27" s="82"/>
      <c r="F27" s="71"/>
      <c r="G27" s="24"/>
      <c r="H27" s="24"/>
      <c r="I27" s="24"/>
      <c r="J27" s="24"/>
      <c r="K27" s="24"/>
      <c r="L27" s="24"/>
      <c r="M27" s="22"/>
    </row>
    <row r="28" spans="1:13" ht="27" customHeight="1">
      <c r="A28" s="116"/>
      <c r="B28" s="116"/>
      <c r="C28" s="116"/>
      <c r="D28" s="116"/>
      <c r="E28" s="116"/>
      <c r="F28" s="63"/>
      <c r="G28" s="26"/>
      <c r="H28" s="26"/>
      <c r="I28" s="26"/>
      <c r="J28" s="26"/>
      <c r="K28" s="26"/>
      <c r="L28" s="26"/>
      <c r="M28" s="25"/>
    </row>
    <row r="29" spans="1:5" ht="31.5" customHeight="1">
      <c r="A29" s="116"/>
      <c r="B29" s="116"/>
      <c r="C29" s="116"/>
      <c r="D29" s="116"/>
      <c r="E29" s="116"/>
    </row>
  </sheetData>
  <mergeCells count="4">
    <mergeCell ref="D1:E1"/>
    <mergeCell ref="A3:E3"/>
    <mergeCell ref="A29:E29"/>
    <mergeCell ref="A28:E2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2016-04-11T08:59:24Z</cp:lastPrinted>
  <dcterms:created xsi:type="dcterms:W3CDTF">2012-03-06T07:59:48Z</dcterms:created>
  <dcterms:modified xsi:type="dcterms:W3CDTF">2016-04-11T10:46:58Z</dcterms:modified>
  <cp:category/>
  <cp:version/>
  <cp:contentType/>
  <cp:contentStatus/>
</cp:coreProperties>
</file>